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"/>
    </mc:Choice>
  </mc:AlternateContent>
  <bookViews>
    <workbookView xWindow="0" yWindow="0" windowWidth="23016" windowHeight="9360" firstSheet="5" activeTab="5"/>
  </bookViews>
  <sheets>
    <sheet name="ไฟฟ้าเปรียบเทียบ 58-59 kWh" sheetId="1" r:id="rId1"/>
    <sheet name="ไฟฟ้าเปรียบเทียบ 58-59 kWh บาท" sheetId="2" r:id="rId2"/>
    <sheet name="ปริมาณการปลดปล่อย GHGs ไฟฟ้า " sheetId="3" r:id="rId3"/>
    <sheet name="ปริมาณการปลดปล่อยGHGsเชื้อเพลิง" sheetId="4" r:id="rId4"/>
    <sheet name="ปริมาณการปลดปล่อย GHGs น้ำ" sheetId="5" r:id="rId5"/>
    <sheet name="ปริมาณการปลดปล่อย GHGs กระดาษ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9" i="6" l="1"/>
  <c r="J128" i="6"/>
  <c r="J127" i="6"/>
  <c r="J126" i="6"/>
  <c r="J122" i="6"/>
  <c r="J113" i="6"/>
  <c r="I113" i="6"/>
  <c r="J112" i="6"/>
  <c r="I112" i="6"/>
  <c r="J111" i="6"/>
  <c r="I111" i="6"/>
  <c r="J110" i="6"/>
  <c r="I110" i="6"/>
  <c r="I109" i="6"/>
  <c r="I108" i="6"/>
  <c r="I107" i="6"/>
  <c r="I106" i="6"/>
  <c r="I105" i="6"/>
  <c r="I104" i="6"/>
  <c r="I103" i="6"/>
  <c r="I102" i="6"/>
  <c r="J96" i="6"/>
  <c r="I96" i="6"/>
  <c r="J95" i="6"/>
  <c r="I95" i="6"/>
  <c r="J94" i="6"/>
  <c r="I94" i="6"/>
  <c r="J93" i="6"/>
  <c r="I93" i="6"/>
  <c r="I92" i="6"/>
  <c r="I91" i="6"/>
  <c r="I90" i="6"/>
  <c r="I89" i="6"/>
  <c r="I88" i="6"/>
  <c r="I87" i="6"/>
  <c r="I86" i="6"/>
  <c r="I85" i="6"/>
  <c r="L81" i="6"/>
  <c r="K81" i="6"/>
  <c r="J81" i="6"/>
  <c r="I81" i="6"/>
  <c r="L80" i="6"/>
  <c r="K80" i="6"/>
  <c r="J80" i="6"/>
  <c r="I80" i="6"/>
  <c r="L79" i="6"/>
  <c r="K79" i="6"/>
  <c r="J79" i="6"/>
  <c r="I79" i="6"/>
  <c r="L78" i="6"/>
  <c r="K78" i="6"/>
  <c r="J78" i="6"/>
  <c r="I78" i="6"/>
  <c r="I77" i="6"/>
  <c r="C77" i="6"/>
  <c r="J77" i="6" s="1"/>
  <c r="I76" i="6"/>
  <c r="C76" i="6"/>
  <c r="E76" i="6" s="1"/>
  <c r="I75" i="6"/>
  <c r="C75" i="6"/>
  <c r="E75" i="6" s="1"/>
  <c r="I74" i="6"/>
  <c r="E74" i="6"/>
  <c r="L74" i="6" s="1"/>
  <c r="C74" i="6"/>
  <c r="D74" i="6" s="1"/>
  <c r="I73" i="6"/>
  <c r="D73" i="6"/>
  <c r="J105" i="6" s="1"/>
  <c r="C73" i="6"/>
  <c r="J88" i="6" s="1"/>
  <c r="I72" i="6"/>
  <c r="C72" i="6"/>
  <c r="J72" i="6" s="1"/>
  <c r="I71" i="6"/>
  <c r="C71" i="6"/>
  <c r="J86" i="6" s="1"/>
  <c r="J70" i="6"/>
  <c r="I70" i="6"/>
  <c r="C70" i="6"/>
  <c r="J85" i="6" s="1"/>
  <c r="J63" i="6"/>
  <c r="J62" i="6"/>
  <c r="J61" i="6"/>
  <c r="J60" i="6"/>
  <c r="J47" i="6"/>
  <c r="I47" i="6"/>
  <c r="J46" i="6"/>
  <c r="I46" i="6"/>
  <c r="J45" i="6"/>
  <c r="I45" i="6"/>
  <c r="J44" i="6"/>
  <c r="I44" i="6"/>
  <c r="I43" i="6"/>
  <c r="I42" i="6"/>
  <c r="I41" i="6"/>
  <c r="I40" i="6"/>
  <c r="I39" i="6"/>
  <c r="I38" i="6"/>
  <c r="I37" i="6"/>
  <c r="I36" i="6"/>
  <c r="J31" i="6"/>
  <c r="I31" i="6"/>
  <c r="J30" i="6"/>
  <c r="I30" i="6"/>
  <c r="J29" i="6"/>
  <c r="I29" i="6"/>
  <c r="J28" i="6"/>
  <c r="I28" i="6"/>
  <c r="I27" i="6"/>
  <c r="I26" i="6"/>
  <c r="I25" i="6"/>
  <c r="I24" i="6"/>
  <c r="I23" i="6"/>
  <c r="I22" i="6"/>
  <c r="I21" i="6"/>
  <c r="I20" i="6"/>
  <c r="L16" i="6"/>
  <c r="K16" i="6"/>
  <c r="J16" i="6"/>
  <c r="I16" i="6"/>
  <c r="L15" i="6"/>
  <c r="K15" i="6"/>
  <c r="J15" i="6"/>
  <c r="I15" i="6"/>
  <c r="L14" i="6"/>
  <c r="K14" i="6"/>
  <c r="J14" i="6"/>
  <c r="I14" i="6"/>
  <c r="L13" i="6"/>
  <c r="K13" i="6"/>
  <c r="J13" i="6"/>
  <c r="I13" i="6"/>
  <c r="I12" i="6"/>
  <c r="C12" i="6"/>
  <c r="E12" i="6" s="1"/>
  <c r="I11" i="6"/>
  <c r="C11" i="6"/>
  <c r="E11" i="6" s="1"/>
  <c r="I10" i="6"/>
  <c r="C10" i="6"/>
  <c r="D10" i="6" s="1"/>
  <c r="I9" i="6"/>
  <c r="D9" i="6"/>
  <c r="J40" i="6" s="1"/>
  <c r="C9" i="6"/>
  <c r="J24" i="6" s="1"/>
  <c r="I8" i="6"/>
  <c r="C8" i="6"/>
  <c r="J23" i="6" s="1"/>
  <c r="I7" i="6"/>
  <c r="C7" i="6"/>
  <c r="J7" i="6" s="1"/>
  <c r="I6" i="6"/>
  <c r="D6" i="6"/>
  <c r="K6" i="6" s="1"/>
  <c r="C6" i="6"/>
  <c r="J6" i="6" s="1"/>
  <c r="I5" i="6"/>
  <c r="C5" i="6"/>
  <c r="J20" i="6" s="1"/>
  <c r="J64" i="5"/>
  <c r="J63" i="5"/>
  <c r="J62" i="5"/>
  <c r="J61" i="5"/>
  <c r="J60" i="5"/>
  <c r="J48" i="5"/>
  <c r="I48" i="5"/>
  <c r="J47" i="5"/>
  <c r="I47" i="5"/>
  <c r="J46" i="5"/>
  <c r="I46" i="5"/>
  <c r="J45" i="5"/>
  <c r="I45" i="5"/>
  <c r="J44" i="5"/>
  <c r="I44" i="5"/>
  <c r="I43" i="5"/>
  <c r="I42" i="5"/>
  <c r="I41" i="5"/>
  <c r="I40" i="5"/>
  <c r="I39" i="5"/>
  <c r="I38" i="5"/>
  <c r="I37" i="5"/>
  <c r="J31" i="5"/>
  <c r="I31" i="5"/>
  <c r="J30" i="5"/>
  <c r="I30" i="5"/>
  <c r="J29" i="5"/>
  <c r="I29" i="5"/>
  <c r="J28" i="5"/>
  <c r="I28" i="5"/>
  <c r="J27" i="5"/>
  <c r="I27" i="5"/>
  <c r="I26" i="5"/>
  <c r="I25" i="5"/>
  <c r="I24" i="5"/>
  <c r="I23" i="5"/>
  <c r="I22" i="5"/>
  <c r="I21" i="5"/>
  <c r="I20" i="5"/>
  <c r="L16" i="5"/>
  <c r="K16" i="5"/>
  <c r="J16" i="5"/>
  <c r="I16" i="5"/>
  <c r="L15" i="5"/>
  <c r="K15" i="5"/>
  <c r="J15" i="5"/>
  <c r="I15" i="5"/>
  <c r="L14" i="5"/>
  <c r="K14" i="5"/>
  <c r="J14" i="5"/>
  <c r="I14" i="5"/>
  <c r="L13" i="5"/>
  <c r="K13" i="5"/>
  <c r="J13" i="5"/>
  <c r="I13" i="5"/>
  <c r="L12" i="5"/>
  <c r="K12" i="5"/>
  <c r="J12" i="5"/>
  <c r="I12" i="5"/>
  <c r="I11" i="5"/>
  <c r="E11" i="5"/>
  <c r="L11" i="5" s="1"/>
  <c r="C11" i="5"/>
  <c r="D11" i="5" s="1"/>
  <c r="I10" i="5"/>
  <c r="D10" i="5"/>
  <c r="J42" i="5" s="1"/>
  <c r="C10" i="5"/>
  <c r="J25" i="5" s="1"/>
  <c r="I9" i="5"/>
  <c r="C9" i="5"/>
  <c r="J24" i="5" s="1"/>
  <c r="I8" i="5"/>
  <c r="C8" i="5"/>
  <c r="J8" i="5" s="1"/>
  <c r="L7" i="5"/>
  <c r="I7" i="5"/>
  <c r="E7" i="5"/>
  <c r="J55" i="5" s="1"/>
  <c r="C7" i="5"/>
  <c r="D7" i="5" s="1"/>
  <c r="K6" i="5"/>
  <c r="I6" i="5"/>
  <c r="D6" i="5"/>
  <c r="J38" i="5" s="1"/>
  <c r="C6" i="5"/>
  <c r="J21" i="5" s="1"/>
  <c r="J5" i="5"/>
  <c r="I5" i="5"/>
  <c r="C5" i="5"/>
  <c r="E5" i="5" s="1"/>
  <c r="J131" i="4"/>
  <c r="J130" i="4"/>
  <c r="J129" i="4"/>
  <c r="J128" i="4"/>
  <c r="J127" i="4"/>
  <c r="J115" i="4"/>
  <c r="I115" i="4"/>
  <c r="J114" i="4"/>
  <c r="I114" i="4"/>
  <c r="J113" i="4"/>
  <c r="I113" i="4"/>
  <c r="J112" i="4"/>
  <c r="I112" i="4"/>
  <c r="J111" i="4"/>
  <c r="I111" i="4"/>
  <c r="I110" i="4"/>
  <c r="I109" i="4"/>
  <c r="I108" i="4"/>
  <c r="I107" i="4"/>
  <c r="I106" i="4"/>
  <c r="I105" i="4"/>
  <c r="I104" i="4"/>
  <c r="J97" i="4"/>
  <c r="I97" i="4"/>
  <c r="J96" i="4"/>
  <c r="I96" i="4"/>
  <c r="J95" i="4"/>
  <c r="I95" i="4"/>
  <c r="J94" i="4"/>
  <c r="I94" i="4"/>
  <c r="J93" i="4"/>
  <c r="I93" i="4"/>
  <c r="I92" i="4"/>
  <c r="I91" i="4"/>
  <c r="I90" i="4"/>
  <c r="I89" i="4"/>
  <c r="I88" i="4"/>
  <c r="I87" i="4"/>
  <c r="I86" i="4"/>
  <c r="L82" i="4"/>
  <c r="K82" i="4"/>
  <c r="J82" i="4"/>
  <c r="I82" i="4"/>
  <c r="L81" i="4"/>
  <c r="K81" i="4"/>
  <c r="J81" i="4"/>
  <c r="I81" i="4"/>
  <c r="L80" i="4"/>
  <c r="K80" i="4"/>
  <c r="J80" i="4"/>
  <c r="I80" i="4"/>
  <c r="L79" i="4"/>
  <c r="K79" i="4"/>
  <c r="J79" i="4"/>
  <c r="I79" i="4"/>
  <c r="L78" i="4"/>
  <c r="K78" i="4"/>
  <c r="J78" i="4"/>
  <c r="I78" i="4"/>
  <c r="I77" i="4"/>
  <c r="C77" i="4"/>
  <c r="D77" i="4" s="1"/>
  <c r="I76" i="4"/>
  <c r="C76" i="4"/>
  <c r="J91" i="4" s="1"/>
  <c r="I75" i="4"/>
  <c r="C75" i="4"/>
  <c r="J90" i="4" s="1"/>
  <c r="I74" i="4"/>
  <c r="C74" i="4"/>
  <c r="J74" i="4" s="1"/>
  <c r="I73" i="4"/>
  <c r="C73" i="4"/>
  <c r="J73" i="4" s="1"/>
  <c r="I72" i="4"/>
  <c r="C72" i="4"/>
  <c r="J87" i="4" s="1"/>
  <c r="L71" i="4"/>
  <c r="I71" i="4"/>
  <c r="E71" i="4"/>
  <c r="J120" i="4" s="1"/>
  <c r="C71" i="4"/>
  <c r="J86" i="4" s="1"/>
  <c r="J64" i="4"/>
  <c r="J63" i="4"/>
  <c r="J62" i="4"/>
  <c r="J61" i="4"/>
  <c r="J60" i="4"/>
  <c r="J48" i="4"/>
  <c r="I48" i="4"/>
  <c r="J47" i="4"/>
  <c r="I47" i="4"/>
  <c r="J46" i="4"/>
  <c r="I46" i="4"/>
  <c r="J45" i="4"/>
  <c r="I45" i="4"/>
  <c r="J44" i="4"/>
  <c r="I44" i="4"/>
  <c r="I43" i="4"/>
  <c r="I42" i="4"/>
  <c r="I41" i="4"/>
  <c r="I40" i="4"/>
  <c r="I39" i="4"/>
  <c r="I38" i="4"/>
  <c r="I37" i="4"/>
  <c r="J31" i="4"/>
  <c r="I31" i="4"/>
  <c r="J30" i="4"/>
  <c r="I30" i="4"/>
  <c r="J29" i="4"/>
  <c r="I29" i="4"/>
  <c r="J28" i="4"/>
  <c r="I28" i="4"/>
  <c r="J27" i="4"/>
  <c r="I27" i="4"/>
  <c r="I26" i="4"/>
  <c r="I25" i="4"/>
  <c r="I24" i="4"/>
  <c r="I23" i="4"/>
  <c r="I22" i="4"/>
  <c r="I21" i="4"/>
  <c r="I20" i="4"/>
  <c r="L16" i="4"/>
  <c r="K16" i="4"/>
  <c r="J16" i="4"/>
  <c r="I16" i="4"/>
  <c r="L15" i="4"/>
  <c r="K15" i="4"/>
  <c r="J15" i="4"/>
  <c r="I15" i="4"/>
  <c r="L14" i="4"/>
  <c r="K14" i="4"/>
  <c r="J14" i="4"/>
  <c r="I14" i="4"/>
  <c r="L13" i="4"/>
  <c r="K13" i="4"/>
  <c r="J13" i="4"/>
  <c r="I13" i="4"/>
  <c r="L12" i="4"/>
  <c r="K12" i="4"/>
  <c r="J12" i="4"/>
  <c r="I12" i="4"/>
  <c r="I11" i="4"/>
  <c r="C11" i="4"/>
  <c r="J11" i="4" s="1"/>
  <c r="I10" i="4"/>
  <c r="C10" i="4"/>
  <c r="J10" i="4" s="1"/>
  <c r="I9" i="4"/>
  <c r="C9" i="4"/>
  <c r="D9" i="4" s="1"/>
  <c r="I8" i="4"/>
  <c r="D8" i="4"/>
  <c r="J40" i="4" s="1"/>
  <c r="C8" i="4"/>
  <c r="J23" i="4" s="1"/>
  <c r="I7" i="4"/>
  <c r="E7" i="4"/>
  <c r="L7" i="4" s="1"/>
  <c r="C7" i="4"/>
  <c r="D7" i="4" s="1"/>
  <c r="J6" i="4"/>
  <c r="I6" i="4"/>
  <c r="C6" i="4"/>
  <c r="J21" i="4" s="1"/>
  <c r="I5" i="4"/>
  <c r="C5" i="4"/>
  <c r="J64" i="3"/>
  <c r="J63" i="3"/>
  <c r="J62" i="3"/>
  <c r="J61" i="3"/>
  <c r="J60" i="3"/>
  <c r="J48" i="3"/>
  <c r="I48" i="3"/>
  <c r="J47" i="3"/>
  <c r="I47" i="3"/>
  <c r="J46" i="3"/>
  <c r="I46" i="3"/>
  <c r="J45" i="3"/>
  <c r="I45" i="3"/>
  <c r="J44" i="3"/>
  <c r="I44" i="3"/>
  <c r="I43" i="3"/>
  <c r="I42" i="3"/>
  <c r="I41" i="3"/>
  <c r="I40" i="3"/>
  <c r="I39" i="3"/>
  <c r="I38" i="3"/>
  <c r="I37" i="3"/>
  <c r="J31" i="3"/>
  <c r="I31" i="3"/>
  <c r="J30" i="3"/>
  <c r="I30" i="3"/>
  <c r="J29" i="3"/>
  <c r="I29" i="3"/>
  <c r="J28" i="3"/>
  <c r="I28" i="3"/>
  <c r="J27" i="3"/>
  <c r="I27" i="3"/>
  <c r="I26" i="3"/>
  <c r="I25" i="3"/>
  <c r="I24" i="3"/>
  <c r="I23" i="3"/>
  <c r="I22" i="3"/>
  <c r="I21" i="3"/>
  <c r="I20" i="3"/>
  <c r="L16" i="3"/>
  <c r="K16" i="3"/>
  <c r="J16" i="3"/>
  <c r="I16" i="3"/>
  <c r="L15" i="3"/>
  <c r="K15" i="3"/>
  <c r="J15" i="3"/>
  <c r="I15" i="3"/>
  <c r="L14" i="3"/>
  <c r="K14" i="3"/>
  <c r="J14" i="3"/>
  <c r="I14" i="3"/>
  <c r="L13" i="3"/>
  <c r="K13" i="3"/>
  <c r="J13" i="3"/>
  <c r="I13" i="3"/>
  <c r="L12" i="3"/>
  <c r="K12" i="3"/>
  <c r="J12" i="3"/>
  <c r="I12" i="3"/>
  <c r="I11" i="3"/>
  <c r="C11" i="3"/>
  <c r="D11" i="3" s="1"/>
  <c r="I10" i="3"/>
  <c r="C10" i="3"/>
  <c r="J25" i="3" s="1"/>
  <c r="I9" i="3"/>
  <c r="C9" i="3"/>
  <c r="J24" i="3" s="1"/>
  <c r="I8" i="3"/>
  <c r="C8" i="3"/>
  <c r="J8" i="3" s="1"/>
  <c r="I7" i="3"/>
  <c r="D7" i="3"/>
  <c r="K7" i="3" s="1"/>
  <c r="C7" i="3"/>
  <c r="J7" i="3" s="1"/>
  <c r="I6" i="3"/>
  <c r="C6" i="3"/>
  <c r="J21" i="3" s="1"/>
  <c r="I5" i="3"/>
  <c r="C5" i="3"/>
  <c r="J20" i="3" s="1"/>
  <c r="N121" i="2"/>
  <c r="D121" i="2"/>
  <c r="C121" i="2"/>
  <c r="M121" i="2" s="1"/>
  <c r="N120" i="2"/>
  <c r="D120" i="2"/>
  <c r="C120" i="2"/>
  <c r="M120" i="2" s="1"/>
  <c r="N119" i="2"/>
  <c r="D119" i="2"/>
  <c r="C119" i="2"/>
  <c r="M119" i="2" s="1"/>
  <c r="N118" i="2"/>
  <c r="D118" i="2"/>
  <c r="C118" i="2"/>
  <c r="M118" i="2" s="1"/>
  <c r="N117" i="2"/>
  <c r="D117" i="2"/>
  <c r="C117" i="2"/>
  <c r="M117" i="2" s="1"/>
  <c r="N116" i="2"/>
  <c r="M116" i="2"/>
  <c r="G116" i="2"/>
  <c r="F116" i="2"/>
  <c r="D116" i="2"/>
  <c r="C116" i="2"/>
  <c r="G115" i="2"/>
  <c r="N115" i="2" s="1"/>
  <c r="F115" i="2"/>
  <c r="D115" i="2"/>
  <c r="M115" i="2" s="1"/>
  <c r="C115" i="2"/>
  <c r="G114" i="2"/>
  <c r="N114" i="2" s="1"/>
  <c r="F114" i="2"/>
  <c r="D114" i="2"/>
  <c r="M114" i="2" s="1"/>
  <c r="C114" i="2"/>
  <c r="M113" i="2"/>
  <c r="G113" i="2"/>
  <c r="N113" i="2" s="1"/>
  <c r="F113" i="2"/>
  <c r="D113" i="2"/>
  <c r="C113" i="2"/>
  <c r="N112" i="2"/>
  <c r="M112" i="2"/>
  <c r="G112" i="2"/>
  <c r="F112" i="2"/>
  <c r="D112" i="2"/>
  <c r="C112" i="2"/>
  <c r="G111" i="2"/>
  <c r="F111" i="2"/>
  <c r="D111" i="2"/>
  <c r="M111" i="2" s="1"/>
  <c r="C111" i="2"/>
  <c r="C122" i="2" s="1"/>
  <c r="G110" i="2"/>
  <c r="N110" i="2" s="1"/>
  <c r="F110" i="2"/>
  <c r="D110" i="2"/>
  <c r="M110" i="2" s="1"/>
  <c r="C110" i="2"/>
  <c r="N86" i="2"/>
  <c r="D86" i="2"/>
  <c r="M86" i="2" s="1"/>
  <c r="C86" i="2"/>
  <c r="N85" i="2"/>
  <c r="M85" i="2"/>
  <c r="D85" i="2"/>
  <c r="C85" i="2"/>
  <c r="N84" i="2"/>
  <c r="D84" i="2"/>
  <c r="M84" i="2" s="1"/>
  <c r="C84" i="2"/>
  <c r="N83" i="2"/>
  <c r="M83" i="2"/>
  <c r="D83" i="2"/>
  <c r="C83" i="2"/>
  <c r="N82" i="2"/>
  <c r="D82" i="2"/>
  <c r="M82" i="2" s="1"/>
  <c r="C82" i="2"/>
  <c r="M81" i="2"/>
  <c r="G81" i="2"/>
  <c r="N81" i="2" s="1"/>
  <c r="F81" i="2"/>
  <c r="D81" i="2"/>
  <c r="C81" i="2"/>
  <c r="N80" i="2"/>
  <c r="M80" i="2"/>
  <c r="G80" i="2"/>
  <c r="F80" i="2"/>
  <c r="D80" i="2"/>
  <c r="C80" i="2"/>
  <c r="G79" i="2"/>
  <c r="N79" i="2" s="1"/>
  <c r="F79" i="2"/>
  <c r="D79" i="2"/>
  <c r="M79" i="2" s="1"/>
  <c r="C79" i="2"/>
  <c r="N78" i="2"/>
  <c r="G78" i="2"/>
  <c r="F78" i="2"/>
  <c r="D78" i="2"/>
  <c r="M78" i="2" s="1"/>
  <c r="C78" i="2"/>
  <c r="M77" i="2"/>
  <c r="G77" i="2"/>
  <c r="N77" i="2" s="1"/>
  <c r="F77" i="2"/>
  <c r="D77" i="2"/>
  <c r="C77" i="2"/>
  <c r="N76" i="2"/>
  <c r="M76" i="2"/>
  <c r="G76" i="2"/>
  <c r="F76" i="2"/>
  <c r="F87" i="2" s="1"/>
  <c r="D76" i="2"/>
  <c r="C76" i="2"/>
  <c r="G75" i="2"/>
  <c r="N75" i="2" s="1"/>
  <c r="F75" i="2"/>
  <c r="D75" i="2"/>
  <c r="D87" i="2" s="1"/>
  <c r="C75" i="2"/>
  <c r="C87" i="2" s="1"/>
  <c r="N51" i="2"/>
  <c r="M51" i="2"/>
  <c r="D51" i="2"/>
  <c r="C51" i="2"/>
  <c r="N50" i="2"/>
  <c r="M50" i="2"/>
  <c r="D50" i="2"/>
  <c r="C50" i="2"/>
  <c r="N49" i="2"/>
  <c r="M49" i="2"/>
  <c r="D49" i="2"/>
  <c r="C49" i="2"/>
  <c r="N48" i="2"/>
  <c r="M48" i="2"/>
  <c r="D48" i="2"/>
  <c r="C48" i="2"/>
  <c r="N47" i="2"/>
  <c r="M47" i="2"/>
  <c r="D47" i="2"/>
  <c r="C47" i="2"/>
  <c r="N46" i="2"/>
  <c r="G46" i="2"/>
  <c r="F46" i="2"/>
  <c r="D46" i="2"/>
  <c r="M46" i="2" s="1"/>
  <c r="C46" i="2"/>
  <c r="M45" i="2"/>
  <c r="G45" i="2"/>
  <c r="N45" i="2" s="1"/>
  <c r="F45" i="2"/>
  <c r="D45" i="2"/>
  <c r="C45" i="2"/>
  <c r="N44" i="2"/>
  <c r="M44" i="2"/>
  <c r="G44" i="2"/>
  <c r="F44" i="2"/>
  <c r="D44" i="2"/>
  <c r="C44" i="2"/>
  <c r="M43" i="2"/>
  <c r="G43" i="2"/>
  <c r="N43" i="2" s="1"/>
  <c r="F43" i="2"/>
  <c r="D43" i="2"/>
  <c r="C43" i="2"/>
  <c r="N42" i="2"/>
  <c r="G42" i="2"/>
  <c r="F42" i="2"/>
  <c r="D42" i="2"/>
  <c r="M42" i="2" s="1"/>
  <c r="C42" i="2"/>
  <c r="M41" i="2"/>
  <c r="G41" i="2"/>
  <c r="N41" i="2" s="1"/>
  <c r="F41" i="2"/>
  <c r="D41" i="2"/>
  <c r="C41" i="2"/>
  <c r="N40" i="2"/>
  <c r="M40" i="2"/>
  <c r="G40" i="2"/>
  <c r="G52" i="2" s="1"/>
  <c r="F40" i="2"/>
  <c r="F52" i="2" s="1"/>
  <c r="D40" i="2"/>
  <c r="D52" i="2" s="1"/>
  <c r="C40" i="2"/>
  <c r="C52" i="2" s="1"/>
  <c r="H17" i="2"/>
  <c r="N16" i="2"/>
  <c r="M16" i="2"/>
  <c r="D16" i="2"/>
  <c r="C16" i="2"/>
  <c r="N15" i="2"/>
  <c r="M15" i="2"/>
  <c r="D15" i="2"/>
  <c r="C15" i="2"/>
  <c r="N14" i="2"/>
  <c r="M14" i="2"/>
  <c r="D14" i="2"/>
  <c r="C14" i="2"/>
  <c r="N13" i="2"/>
  <c r="M13" i="2"/>
  <c r="D13" i="2"/>
  <c r="C13" i="2"/>
  <c r="N12" i="2"/>
  <c r="D12" i="2"/>
  <c r="M12" i="2" s="1"/>
  <c r="C12" i="2"/>
  <c r="G11" i="2"/>
  <c r="N11" i="2" s="1"/>
  <c r="F11" i="2"/>
  <c r="D11" i="2"/>
  <c r="M11" i="2" s="1"/>
  <c r="C11" i="2"/>
  <c r="G10" i="2"/>
  <c r="N10" i="2" s="1"/>
  <c r="F10" i="2"/>
  <c r="D10" i="2"/>
  <c r="M10" i="2" s="1"/>
  <c r="C10" i="2"/>
  <c r="N9" i="2"/>
  <c r="G9" i="2"/>
  <c r="F9" i="2"/>
  <c r="D9" i="2"/>
  <c r="M9" i="2" s="1"/>
  <c r="C9" i="2"/>
  <c r="G8" i="2"/>
  <c r="N8" i="2" s="1"/>
  <c r="F8" i="2"/>
  <c r="D8" i="2"/>
  <c r="M8" i="2" s="1"/>
  <c r="C8" i="2"/>
  <c r="G7" i="2"/>
  <c r="N7" i="2" s="1"/>
  <c r="F7" i="2"/>
  <c r="D7" i="2"/>
  <c r="M7" i="2" s="1"/>
  <c r="C7" i="2"/>
  <c r="G6" i="2"/>
  <c r="N6" i="2" s="1"/>
  <c r="F6" i="2"/>
  <c r="F17" i="2" s="1"/>
  <c r="D6" i="2"/>
  <c r="M6" i="2" s="1"/>
  <c r="C6" i="2"/>
  <c r="N5" i="2"/>
  <c r="G5" i="2"/>
  <c r="G17" i="2" s="1"/>
  <c r="F5" i="2"/>
  <c r="D5" i="2"/>
  <c r="M5" i="2" s="1"/>
  <c r="C5" i="2"/>
  <c r="C17" i="2" s="1"/>
  <c r="N121" i="1"/>
  <c r="D121" i="1"/>
  <c r="C121" i="1"/>
  <c r="M121" i="1" s="1"/>
  <c r="N120" i="1"/>
  <c r="D120" i="1"/>
  <c r="C120" i="1"/>
  <c r="M120" i="1" s="1"/>
  <c r="N119" i="1"/>
  <c r="D119" i="1"/>
  <c r="C119" i="1"/>
  <c r="M119" i="1" s="1"/>
  <c r="N118" i="1"/>
  <c r="D118" i="1"/>
  <c r="C118" i="1"/>
  <c r="M118" i="1" s="1"/>
  <c r="N117" i="1"/>
  <c r="D117" i="1"/>
  <c r="C117" i="1"/>
  <c r="M117" i="1" s="1"/>
  <c r="N116" i="1"/>
  <c r="G116" i="1"/>
  <c r="F116" i="1"/>
  <c r="D116" i="1"/>
  <c r="C116" i="1"/>
  <c r="M116" i="1" s="1"/>
  <c r="M115" i="1"/>
  <c r="G115" i="1"/>
  <c r="F115" i="1"/>
  <c r="N115" i="1" s="1"/>
  <c r="D115" i="1"/>
  <c r="C115" i="1"/>
  <c r="G114" i="1"/>
  <c r="F114" i="1"/>
  <c r="N114" i="1" s="1"/>
  <c r="D114" i="1"/>
  <c r="C114" i="1"/>
  <c r="M114" i="1" s="1"/>
  <c r="G113" i="1"/>
  <c r="F113" i="1"/>
  <c r="N113" i="1" s="1"/>
  <c r="D113" i="1"/>
  <c r="C113" i="1"/>
  <c r="M113" i="1" s="1"/>
  <c r="G112" i="1"/>
  <c r="F112" i="1"/>
  <c r="N112" i="1" s="1"/>
  <c r="D112" i="1"/>
  <c r="C112" i="1"/>
  <c r="M112" i="1" s="1"/>
  <c r="M111" i="1"/>
  <c r="G111" i="1"/>
  <c r="F111" i="1"/>
  <c r="N111" i="1" s="1"/>
  <c r="D111" i="1"/>
  <c r="D122" i="1" s="1"/>
  <c r="C111" i="1"/>
  <c r="G110" i="1"/>
  <c r="F110" i="1"/>
  <c r="N110" i="1" s="1"/>
  <c r="D110" i="1"/>
  <c r="C110" i="1"/>
  <c r="C122" i="1" s="1"/>
  <c r="N86" i="1"/>
  <c r="M86" i="1"/>
  <c r="D86" i="1"/>
  <c r="C86" i="1"/>
  <c r="N85" i="1"/>
  <c r="M85" i="1"/>
  <c r="D85" i="1"/>
  <c r="C85" i="1"/>
  <c r="N84" i="1"/>
  <c r="M84" i="1"/>
  <c r="D84" i="1"/>
  <c r="C84" i="1"/>
  <c r="N83" i="1"/>
  <c r="M83" i="1"/>
  <c r="D83" i="1"/>
  <c r="C83" i="1"/>
  <c r="N82" i="1"/>
  <c r="M82" i="1"/>
  <c r="D82" i="1"/>
  <c r="C82" i="1"/>
  <c r="N81" i="1"/>
  <c r="G81" i="1"/>
  <c r="F81" i="1"/>
  <c r="D81" i="1"/>
  <c r="C81" i="1"/>
  <c r="M81" i="1" s="1"/>
  <c r="N80" i="1"/>
  <c r="G80" i="1"/>
  <c r="F80" i="1"/>
  <c r="D80" i="1"/>
  <c r="C80" i="1"/>
  <c r="M80" i="1" s="1"/>
  <c r="N79" i="1"/>
  <c r="M79" i="1"/>
  <c r="G79" i="1"/>
  <c r="F79" i="1"/>
  <c r="D79" i="1"/>
  <c r="C79" i="1"/>
  <c r="G78" i="1"/>
  <c r="F78" i="1"/>
  <c r="N78" i="1" s="1"/>
  <c r="D78" i="1"/>
  <c r="C78" i="1"/>
  <c r="M78" i="1" s="1"/>
  <c r="N77" i="1"/>
  <c r="G77" i="1"/>
  <c r="F77" i="1"/>
  <c r="D77" i="1"/>
  <c r="C77" i="1"/>
  <c r="M77" i="1" s="1"/>
  <c r="N76" i="1"/>
  <c r="G76" i="1"/>
  <c r="G87" i="1" s="1"/>
  <c r="F76" i="1"/>
  <c r="D76" i="1"/>
  <c r="C76" i="1"/>
  <c r="M76" i="1" s="1"/>
  <c r="N75" i="1"/>
  <c r="M75" i="1"/>
  <c r="G75" i="1"/>
  <c r="F75" i="1"/>
  <c r="F87" i="1" s="1"/>
  <c r="D75" i="1"/>
  <c r="D87" i="1" s="1"/>
  <c r="C75" i="1"/>
  <c r="C87" i="1" s="1"/>
  <c r="N51" i="1"/>
  <c r="D51" i="1"/>
  <c r="C51" i="1"/>
  <c r="M51" i="1" s="1"/>
  <c r="N50" i="1"/>
  <c r="D50" i="1"/>
  <c r="C50" i="1"/>
  <c r="M50" i="1" s="1"/>
  <c r="N49" i="1"/>
  <c r="D49" i="1"/>
  <c r="C49" i="1"/>
  <c r="M49" i="1" s="1"/>
  <c r="N48" i="1"/>
  <c r="D48" i="1"/>
  <c r="C48" i="1"/>
  <c r="M48" i="1" s="1"/>
  <c r="N47" i="1"/>
  <c r="D47" i="1"/>
  <c r="C47" i="1"/>
  <c r="M47" i="1" s="1"/>
  <c r="G46" i="1"/>
  <c r="F46" i="1"/>
  <c r="N46" i="1" s="1"/>
  <c r="D46" i="1"/>
  <c r="C46" i="1"/>
  <c r="M46" i="1" s="1"/>
  <c r="N45" i="1"/>
  <c r="G45" i="1"/>
  <c r="F45" i="1"/>
  <c r="D45" i="1"/>
  <c r="C45" i="1"/>
  <c r="M45" i="1" s="1"/>
  <c r="N44" i="1"/>
  <c r="G44" i="1"/>
  <c r="F44" i="1"/>
  <c r="D44" i="1"/>
  <c r="C44" i="1"/>
  <c r="M44" i="1" s="1"/>
  <c r="N43" i="1"/>
  <c r="M43" i="1"/>
  <c r="G43" i="1"/>
  <c r="F43" i="1"/>
  <c r="D43" i="1"/>
  <c r="C43" i="1"/>
  <c r="G42" i="1"/>
  <c r="F42" i="1"/>
  <c r="N42" i="1" s="1"/>
  <c r="D42" i="1"/>
  <c r="C42" i="1"/>
  <c r="M42" i="1" s="1"/>
  <c r="N41" i="1"/>
  <c r="G41" i="1"/>
  <c r="F41" i="1"/>
  <c r="D41" i="1"/>
  <c r="C41" i="1"/>
  <c r="M41" i="1" s="1"/>
  <c r="N40" i="1"/>
  <c r="G40" i="1"/>
  <c r="G52" i="1" s="1"/>
  <c r="F40" i="1"/>
  <c r="F52" i="1" s="1"/>
  <c r="D40" i="1"/>
  <c r="D52" i="1" s="1"/>
  <c r="C40" i="1"/>
  <c r="M40" i="1" s="1"/>
  <c r="N16" i="1"/>
  <c r="M16" i="1"/>
  <c r="D16" i="1"/>
  <c r="C16" i="1"/>
  <c r="N15" i="1"/>
  <c r="M15" i="1"/>
  <c r="D15" i="1"/>
  <c r="C15" i="1"/>
  <c r="N14" i="1"/>
  <c r="M14" i="1"/>
  <c r="D14" i="1"/>
  <c r="C14" i="1"/>
  <c r="N13" i="1"/>
  <c r="M13" i="1"/>
  <c r="D13" i="1"/>
  <c r="C13" i="1"/>
  <c r="N12" i="1"/>
  <c r="M12" i="1"/>
  <c r="D12" i="1"/>
  <c r="C12" i="1"/>
  <c r="M11" i="1"/>
  <c r="G11" i="1"/>
  <c r="F11" i="1"/>
  <c r="N11" i="1" s="1"/>
  <c r="D11" i="1"/>
  <c r="C11" i="1"/>
  <c r="G10" i="1"/>
  <c r="F10" i="1"/>
  <c r="N10" i="1" s="1"/>
  <c r="D10" i="1"/>
  <c r="C10" i="1"/>
  <c r="M10" i="1" s="1"/>
  <c r="N9" i="1"/>
  <c r="G9" i="1"/>
  <c r="F9" i="1"/>
  <c r="D9" i="1"/>
  <c r="C9" i="1"/>
  <c r="M9" i="1" s="1"/>
  <c r="N8" i="1"/>
  <c r="G8" i="1"/>
  <c r="F8" i="1"/>
  <c r="D8" i="1"/>
  <c r="C8" i="1"/>
  <c r="M8" i="1" s="1"/>
  <c r="N7" i="1"/>
  <c r="M7" i="1"/>
  <c r="G7" i="1"/>
  <c r="F7" i="1"/>
  <c r="D7" i="1"/>
  <c r="C7" i="1"/>
  <c r="G6" i="1"/>
  <c r="F6" i="1"/>
  <c r="N6" i="1" s="1"/>
  <c r="D6" i="1"/>
  <c r="D17" i="1" s="1"/>
  <c r="C6" i="1"/>
  <c r="M6" i="1" s="1"/>
  <c r="N5" i="1"/>
  <c r="G5" i="1"/>
  <c r="G17" i="1" s="1"/>
  <c r="F5" i="1"/>
  <c r="D5" i="1"/>
  <c r="C5" i="1"/>
  <c r="M5" i="1" s="1"/>
  <c r="J5" i="3" l="1"/>
  <c r="D8" i="3"/>
  <c r="J10" i="3"/>
  <c r="E9" i="4"/>
  <c r="J6" i="5"/>
  <c r="E9" i="6"/>
  <c r="L9" i="6" s="1"/>
  <c r="J11" i="6"/>
  <c r="J37" i="6"/>
  <c r="E73" i="6"/>
  <c r="J121" i="6" s="1"/>
  <c r="J75" i="6"/>
  <c r="G122" i="1"/>
  <c r="E11" i="3"/>
  <c r="L11" i="3" s="1"/>
  <c r="C17" i="4"/>
  <c r="J9" i="4"/>
  <c r="D76" i="4"/>
  <c r="J109" i="4" s="1"/>
  <c r="J9" i="6"/>
  <c r="J73" i="6"/>
  <c r="F122" i="2"/>
  <c r="J12" i="6"/>
  <c r="J25" i="6"/>
  <c r="J76" i="6"/>
  <c r="E8" i="3"/>
  <c r="J56" i="3" s="1"/>
  <c r="G122" i="2"/>
  <c r="J11" i="3"/>
  <c r="D8" i="6"/>
  <c r="J39" i="6" s="1"/>
  <c r="E10" i="6"/>
  <c r="L10" i="6" s="1"/>
  <c r="D70" i="6"/>
  <c r="K70" i="6" s="1"/>
  <c r="D72" i="6"/>
  <c r="K72" i="6" s="1"/>
  <c r="J90" i="6"/>
  <c r="J23" i="3"/>
  <c r="D6" i="4"/>
  <c r="K6" i="4" s="1"/>
  <c r="D74" i="4"/>
  <c r="K74" i="4" s="1"/>
  <c r="E77" i="4"/>
  <c r="L77" i="4" s="1"/>
  <c r="J7" i="5"/>
  <c r="E70" i="6"/>
  <c r="E5" i="3"/>
  <c r="D10" i="3"/>
  <c r="J42" i="3" s="1"/>
  <c r="K8" i="4"/>
  <c r="J71" i="4"/>
  <c r="J21" i="6"/>
  <c r="J58" i="6"/>
  <c r="L11" i="6"/>
  <c r="L75" i="6"/>
  <c r="J123" i="6"/>
  <c r="J59" i="6"/>
  <c r="L12" i="6"/>
  <c r="J124" i="6"/>
  <c r="L76" i="6"/>
  <c r="K10" i="6"/>
  <c r="J41" i="6"/>
  <c r="J106" i="6"/>
  <c r="K74" i="6"/>
  <c r="D7" i="6"/>
  <c r="E8" i="6"/>
  <c r="J10" i="6"/>
  <c r="J56" i="6"/>
  <c r="D71" i="6"/>
  <c r="E72" i="6"/>
  <c r="J74" i="6"/>
  <c r="C82" i="6"/>
  <c r="J87" i="6"/>
  <c r="J91" i="6"/>
  <c r="J104" i="6"/>
  <c r="E7" i="6"/>
  <c r="C17" i="6"/>
  <c r="J22" i="6"/>
  <c r="J26" i="6"/>
  <c r="J57" i="6"/>
  <c r="E71" i="6"/>
  <c r="D5" i="6"/>
  <c r="E6" i="6"/>
  <c r="J8" i="6"/>
  <c r="K9" i="6"/>
  <c r="K73" i="6"/>
  <c r="D77" i="6"/>
  <c r="J92" i="6"/>
  <c r="E5" i="6"/>
  <c r="D12" i="6"/>
  <c r="J27" i="6"/>
  <c r="J71" i="6"/>
  <c r="D76" i="6"/>
  <c r="E77" i="6"/>
  <c r="D11" i="6"/>
  <c r="D75" i="6"/>
  <c r="J89" i="6"/>
  <c r="J102" i="6"/>
  <c r="J5" i="6"/>
  <c r="K11" i="5"/>
  <c r="J43" i="5"/>
  <c r="J53" i="5"/>
  <c r="L5" i="5"/>
  <c r="K7" i="5"/>
  <c r="J39" i="5"/>
  <c r="D9" i="5"/>
  <c r="E10" i="5"/>
  <c r="C17" i="5"/>
  <c r="J22" i="5"/>
  <c r="J26" i="5"/>
  <c r="D8" i="5"/>
  <c r="E9" i="5"/>
  <c r="J11" i="5"/>
  <c r="J59" i="5"/>
  <c r="E8" i="5"/>
  <c r="J10" i="5"/>
  <c r="J23" i="5"/>
  <c r="J9" i="5"/>
  <c r="K10" i="5"/>
  <c r="D5" i="5"/>
  <c r="E6" i="5"/>
  <c r="J20" i="5"/>
  <c r="J39" i="4"/>
  <c r="K7" i="4"/>
  <c r="K77" i="4"/>
  <c r="J110" i="4"/>
  <c r="J41" i="4"/>
  <c r="K9" i="4"/>
  <c r="D5" i="4"/>
  <c r="E6" i="4"/>
  <c r="J8" i="4"/>
  <c r="J20" i="4"/>
  <c r="J24" i="4"/>
  <c r="D75" i="4"/>
  <c r="E76" i="4"/>
  <c r="C83" i="4"/>
  <c r="J88" i="4"/>
  <c r="J92" i="4"/>
  <c r="E5" i="4"/>
  <c r="J7" i="4"/>
  <c r="J55" i="4"/>
  <c r="E75" i="4"/>
  <c r="J77" i="4"/>
  <c r="J126" i="4"/>
  <c r="D11" i="4"/>
  <c r="J25" i="4"/>
  <c r="J38" i="4"/>
  <c r="D73" i="4"/>
  <c r="E74" i="4"/>
  <c r="J76" i="4"/>
  <c r="E83" i="4"/>
  <c r="J89" i="4"/>
  <c r="J5" i="4"/>
  <c r="D10" i="4"/>
  <c r="E11" i="4"/>
  <c r="D72" i="4"/>
  <c r="E73" i="4"/>
  <c r="J75" i="4"/>
  <c r="K76" i="4"/>
  <c r="E10" i="4"/>
  <c r="J22" i="4"/>
  <c r="J26" i="4"/>
  <c r="D71" i="4"/>
  <c r="E72" i="4"/>
  <c r="E8" i="4"/>
  <c r="J72" i="4"/>
  <c r="K11" i="3"/>
  <c r="J43" i="3"/>
  <c r="C17" i="1"/>
  <c r="F122" i="1"/>
  <c r="G87" i="2"/>
  <c r="D122" i="2"/>
  <c r="D9" i="3"/>
  <c r="E10" i="3"/>
  <c r="C17" i="3"/>
  <c r="J22" i="3"/>
  <c r="J26" i="3"/>
  <c r="J39" i="3"/>
  <c r="D17" i="2"/>
  <c r="E9" i="3"/>
  <c r="J59" i="3"/>
  <c r="F17" i="1"/>
  <c r="M75" i="2"/>
  <c r="D6" i="3"/>
  <c r="E7" i="3"/>
  <c r="J9" i="3"/>
  <c r="K10" i="3"/>
  <c r="C52" i="1"/>
  <c r="M110" i="1"/>
  <c r="N111" i="2"/>
  <c r="D5" i="3"/>
  <c r="E6" i="3"/>
  <c r="J6" i="3"/>
  <c r="L8" i="3"/>
  <c r="J107" i="4" l="1"/>
  <c r="K8" i="6"/>
  <c r="E82" i="6"/>
  <c r="J53" i="3"/>
  <c r="L5" i="3"/>
  <c r="J57" i="4"/>
  <c r="L9" i="4"/>
  <c r="J118" i="6"/>
  <c r="L70" i="6"/>
  <c r="L73" i="6"/>
  <c r="K8" i="3"/>
  <c r="J40" i="3"/>
  <c r="L6" i="6"/>
  <c r="J53" i="6"/>
  <c r="J42" i="6"/>
  <c r="K11" i="6"/>
  <c r="J52" i="6"/>
  <c r="L5" i="6"/>
  <c r="E17" i="6"/>
  <c r="K5" i="6"/>
  <c r="J36" i="6"/>
  <c r="D17" i="6"/>
  <c r="L71" i="6"/>
  <c r="J119" i="6"/>
  <c r="K7" i="6"/>
  <c r="J38" i="6"/>
  <c r="J103" i="6"/>
  <c r="K71" i="6"/>
  <c r="J107" i="6"/>
  <c r="K75" i="6"/>
  <c r="J125" i="6"/>
  <c r="L77" i="6"/>
  <c r="J43" i="6"/>
  <c r="K12" i="6"/>
  <c r="J54" i="6"/>
  <c r="L7" i="6"/>
  <c r="D82" i="6"/>
  <c r="J55" i="6"/>
  <c r="L8" i="6"/>
  <c r="K76" i="6"/>
  <c r="J108" i="6"/>
  <c r="K77" i="6"/>
  <c r="J109" i="6"/>
  <c r="J120" i="6"/>
  <c r="L72" i="6"/>
  <c r="L10" i="5"/>
  <c r="J58" i="5"/>
  <c r="J41" i="5"/>
  <c r="K9" i="5"/>
  <c r="J54" i="5"/>
  <c r="L6" i="5"/>
  <c r="J37" i="5"/>
  <c r="D17" i="5"/>
  <c r="K5" i="5"/>
  <c r="L9" i="5"/>
  <c r="J57" i="5"/>
  <c r="J56" i="5"/>
  <c r="L8" i="5"/>
  <c r="K8" i="5"/>
  <c r="J40" i="5"/>
  <c r="E17" i="5"/>
  <c r="K11" i="4"/>
  <c r="J43" i="4"/>
  <c r="D17" i="4"/>
  <c r="K5" i="4"/>
  <c r="J37" i="4"/>
  <c r="J58" i="4"/>
  <c r="L10" i="4"/>
  <c r="L76" i="4"/>
  <c r="J125" i="4"/>
  <c r="L6" i="4"/>
  <c r="J54" i="4"/>
  <c r="J122" i="4"/>
  <c r="L73" i="4"/>
  <c r="J108" i="4"/>
  <c r="K75" i="4"/>
  <c r="L75" i="4"/>
  <c r="J124" i="4"/>
  <c r="J121" i="4"/>
  <c r="L72" i="4"/>
  <c r="J105" i="4"/>
  <c r="K72" i="4"/>
  <c r="J123" i="4"/>
  <c r="L74" i="4"/>
  <c r="J56" i="4"/>
  <c r="L8" i="4"/>
  <c r="J104" i="4"/>
  <c r="D83" i="4"/>
  <c r="K71" i="4"/>
  <c r="J59" i="4"/>
  <c r="L11" i="4"/>
  <c r="K73" i="4"/>
  <c r="J106" i="4"/>
  <c r="K10" i="4"/>
  <c r="J42" i="4"/>
  <c r="E17" i="4"/>
  <c r="L5" i="4"/>
  <c r="J53" i="4"/>
  <c r="J41" i="3"/>
  <c r="K9" i="3"/>
  <c r="L10" i="3"/>
  <c r="J58" i="3"/>
  <c r="J55" i="3"/>
  <c r="L7" i="3"/>
  <c r="J54" i="3"/>
  <c r="E17" i="3"/>
  <c r="L6" i="3"/>
  <c r="J38" i="3"/>
  <c r="K6" i="3"/>
  <c r="L9" i="3"/>
  <c r="J57" i="3"/>
  <c r="J37" i="3"/>
  <c r="D17" i="3"/>
  <c r="K5" i="3"/>
</calcChain>
</file>

<file path=xl/sharedStrings.xml><?xml version="1.0" encoding="utf-8"?>
<sst xmlns="http://schemas.openxmlformats.org/spreadsheetml/2006/main" count="404" uniqueCount="72">
  <si>
    <t>ตารางเปรียบเทียบปริมาณการใช้ไฟฟ้า 58-59 (kWh)</t>
  </si>
  <si>
    <t>อาคารสำนักงานอธิการบดี  (หมายเลขมิเตอร์ 8379366)</t>
  </si>
  <si>
    <t>บันทึกประจำเดือน</t>
  </si>
  <si>
    <t>ปริมาณการใช้
ไฟฟ้า/ (kWh)</t>
  </si>
  <si>
    <t>ค่าใช้จ่าย
ค่าไฟฟ้า/ (บาท)</t>
  </si>
  <si>
    <t>ผู้บันทึก</t>
  </si>
  <si>
    <t>Month</t>
  </si>
  <si>
    <r>
      <t xml:space="preserve">ปริมาณการใช้ไฟฟ้า(58-59)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</si>
  <si>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r>
      <t xml:space="preserve">ปริมาณการใช้ไฟฟ้า(59-60)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</si>
  <si>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สุรเดช  คิดการงาน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</si>
  <si>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</si>
  <si>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</si>
  <si>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</si>
  <si>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</si>
  <si>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</si>
  <si>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</si>
  <si>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</si>
  <si>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</si>
  <si>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</si>
  <si>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</si>
  <si>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</si>
  <si>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</si>
  <si>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</si>
  <si>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อาคารสำนักงานอธิการบดี (เดิม)  (หมายเลขมิเตอร์ 8509795)</t>
  </si>
  <si>
    <t>อาคารอิงคศรีกสิการ  (หมายเลขมิเตอร์ 8752785)</t>
  </si>
  <si>
    <t>อาคารอิงคศรีกสิการ  (หมายเลขมิเตอร์ 8752914)</t>
  </si>
  <si>
    <t>ตารางเปรียบเทียบปริมาณการใช้ไฟฟ้า 58-59 (บาท)</t>
  </si>
  <si>
    <r>
      <t xml:space="preserve">ค่าใช้จ่ายค่าไฟฟ้า(58-59)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(บาท)</t>
    </r>
  </si>
  <si>
    <r>
      <t xml:space="preserve">ค่าใช้จ่ายค่าไฟฟ้า(59-60)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(บาท)</t>
    </r>
  </si>
  <si>
    <t>ปริมาณการปลดปล่อย GHGs (kgCO2) ไฟฟ้า</t>
  </si>
  <si>
    <t xml:space="preserve">อาคารสำนักงานอธิการบดี  </t>
  </si>
  <si>
    <t>วันที่ทำการบันทึก</t>
  </si>
  <si>
    <t>ปริมาณการปลดปล่อย GHGs (kgCO2)</t>
  </si>
  <si>
    <t>ปริมาณการใช้
คน/(kWh)</t>
  </si>
  <si>
    <t>ปริมาณการใช้
พื้นที่(kWh/ตรม.)</t>
  </si>
  <si>
    <t>ปริมาณการปลดปล่อย GHGs ไฟฟ้า (kgCO2)</t>
  </si>
  <si>
    <t>ปริมาณการใช้ไฟฟ้า คน/(kWh)</t>
  </si>
  <si>
    <t>ปริมาณการใช้ไฟฟ้า พื้นที่/(kWh/ตรม.)</t>
  </si>
  <si>
    <t>ปริมาณการปลดปล่อย GHGs (kgCO2) เชื้อเพลิง</t>
  </si>
  <si>
    <t>น้ำมันดีเซล</t>
  </si>
  <si>
    <t>ปริมาณการใช้
คน/(ลิตร)</t>
  </si>
  <si>
    <t>ปริมาณการใช้
พื้นที่(ลิตร/ตรม.)</t>
  </si>
  <si>
    <t>ปริมาณการปลดปล่อย GHGs น้ำมันดีเซล (kgCO2)</t>
  </si>
  <si>
    <t>ปริมาณการใช้ คน/(ลิตร)</t>
  </si>
  <si>
    <t>ปริมาณการใช้ พื้นที่/(ลิตร/ตรม.)</t>
  </si>
  <si>
    <t>ปริมาณการใช้น้ำมันดีเซล คน/(kWh)</t>
  </si>
  <si>
    <t>ปริมาณการใช้น้ำมันดีเซล พื้นที่/(kWh/ตรม.)</t>
  </si>
  <si>
    <t xml:space="preserve">น้ำมันแก๊สโซฮอล์ </t>
  </si>
  <si>
    <t>ปริมาณการปลดปล่อย GHGs น้ำมันแก๊สโซฮอล์  (kgCO2)</t>
  </si>
  <si>
    <t>ปริมาณการใช้น้ำมันแก๊สโซฮอล์  คน/(kWh)</t>
  </si>
  <si>
    <t>ปริมาณการใช้น้ำมันแก๊สโซฮอล์  พื้นที่/(kWh/ตรม.)</t>
  </si>
  <si>
    <t>ปริมาณการปลดปล่อย GHGs (kgCO2) น้ำ</t>
  </si>
  <si>
    <t>ปริมาณการใช้
คน/(ลบม.)</t>
  </si>
  <si>
    <t>ปริมาณการใช้
พื้นที่(ลบม/ตรม.)</t>
  </si>
  <si>
    <t>ปริมาณการปลดปล่อย GHGs น้ำ (kgCO2)</t>
  </si>
  <si>
    <t>ปริมาณการใช้ คน/(ลบม.)</t>
  </si>
  <si>
    <t>ปริมาณการใช้ พื้นที่/(kWh/ลบม.)</t>
  </si>
  <si>
    <t>ปริมาณการใช้ไฟฟ้า คน/(ลบม.)</t>
  </si>
  <si>
    <t>ปริมาณการใช้ไฟฟ้า พื้นที่/(ลบม./ตรม.)</t>
  </si>
  <si>
    <t>ปริมาณการปลดปล่อย GHGs (kgCO2) กระดาษ</t>
  </si>
  <si>
    <t>บุคลากรภายใน สนอ.</t>
  </si>
  <si>
    <t>ปริมาณการใช้
คน/(กิโลกรัม)</t>
  </si>
  <si>
    <t>ปริมาณการใช้
พื้นที่(กิโลกรัม/ตรม.)</t>
  </si>
  <si>
    <t>ปริมาณการปลดปล่อย GHGs บุคลากรภายใน สนอ. (kgCO2)</t>
  </si>
  <si>
    <t>ปริมาณการใช้ คน/(กิโลกรัม)</t>
  </si>
  <si>
    <t>ปริมาณการใช้ พื้นที่/(กิโลกรัม/ตรม.)</t>
  </si>
  <si>
    <t>ปริมาณการใช้กระดาษ คน/(กิโลกรัม)</t>
  </si>
  <si>
    <t>ปริมาณการใช้กระดาษ พื้นที่/(กิโลกรัม/ตรม.)</t>
  </si>
  <si>
    <t>บุคลากรภายนอก สนอ.</t>
  </si>
  <si>
    <t>ปริมาณการปลดปล่อย GHGs บุคลากรภายนอก สนอ. (kgCO2)</t>
  </si>
  <si>
    <t>ปริมาณการใช้กระดาษ  คน/(กิโลกรัม)</t>
  </si>
  <si>
    <t>ปริมาณการใช้กระดาษ  พื้นที่/(กิโลกรัม/ตรม.)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</si>
</sst>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1041E]d\ mmm\ yy;@"/>
    <numFmt numFmtId="165" formatCode="#,##0.0000"/>
    <numFmt numFmtId="166" formatCode="#,##0.00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8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b/>
      <sz val="16"/>
      <name val="Angsana New"/>
      <family val="1"/>
    </font>
    <font>
      <b/>
      <sz val="16"/>
      <color rgb="FF0070C0"/>
      <name val="Angsana New"/>
      <family val="1"/>
    </font>
    <font>
      <b/>
      <sz val="16"/>
      <color rgb="FFFF0000"/>
      <name val="Angsana New"/>
      <family val="1"/>
    </font>
    <font>
      <b/>
      <sz val="10"/>
      <name val="Arial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8"/>
      <color theme="7"/>
      <name val="Angsana New"/>
      <family val="1"/>
    </font>
    <font>
      <b/>
      <sz val="16"/>
      <color rgb="FFC00000"/>
      <name val="Angsana New"/>
      <family val="1"/>
    </font>
    <font>
      <b/>
      <sz val="16"/>
      <color rgb="FF00B050"/>
      <name val="Angsana New"/>
      <family val="1"/>
    </font>
    <font>
      <b/>
      <sz val="10"/>
      <color theme="7"/>
      <name val="Arial"/>
      <family val="2"/>
    </font>
    <font>
      <sz val="10"/>
      <color theme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shrinkToFit="1"/>
    </xf>
    <xf numFmtId="17" fontId="5" fillId="0" borderId="2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" fontId="10" fillId="2" borderId="1" xfId="1" applyNumberFormat="1" applyFont="1" applyFill="1" applyBorder="1" applyAlignment="1">
      <alignment horizontal="center"/>
    </xf>
    <xf numFmtId="4" fontId="10" fillId="2" borderId="1" xfId="1" applyNumberFormat="1" applyFont="1" applyFill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17" fontId="5" fillId="0" borderId="6" xfId="0" applyNumberFormat="1" applyFont="1" applyBorder="1" applyAlignment="1">
      <alignment horizontal="centerContinuous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4" fontId="2" fillId="0" borderId="0" xfId="0" applyNumberFormat="1" applyFont="1" applyAlignment="1">
      <alignment horizontal="centerContinuous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7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18" fillId="0" borderId="4" xfId="0" applyNumberFormat="1" applyFont="1" applyBorder="1" applyAlignment="1">
      <alignment horizontal="center"/>
    </xf>
    <xf numFmtId="165" fontId="19" fillId="0" borderId="4" xfId="0" applyNumberFormat="1" applyFont="1" applyBorder="1" applyAlignment="1">
      <alignment horizontal="center"/>
    </xf>
    <xf numFmtId="2" fontId="10" fillId="2" borderId="1" xfId="1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5" fontId="18" fillId="0" borderId="5" xfId="0" applyNumberFormat="1" applyFont="1" applyBorder="1" applyAlignment="1">
      <alignment horizontal="center"/>
    </xf>
    <xf numFmtId="165" fontId="19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Continuous"/>
    </xf>
    <xf numFmtId="165" fontId="6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4" fontId="20" fillId="0" borderId="0" xfId="0" applyNumberFormat="1" applyFont="1" applyAlignment="1">
      <alignment horizontal="center"/>
    </xf>
    <xf numFmtId="0" fontId="11" fillId="0" borderId="0" xfId="1" applyFont="1" applyFill="1" applyBorder="1" applyAlignment="1">
      <alignment horizontal="center" shrinkToFit="1"/>
    </xf>
    <xf numFmtId="2" fontId="10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21" fillId="0" borderId="0" xfId="0" applyFont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" fillId="0" borderId="0" xfId="2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17" fontId="5" fillId="0" borderId="2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165" fontId="7" fillId="0" borderId="4" xfId="2" applyNumberFormat="1" applyFont="1" applyBorder="1" applyAlignment="1">
      <alignment horizontal="center"/>
    </xf>
    <xf numFmtId="165" fontId="19" fillId="0" borderId="4" xfId="2" applyNumberFormat="1" applyFont="1" applyBorder="1" applyAlignment="1">
      <alignment horizontal="center"/>
    </xf>
    <xf numFmtId="17" fontId="5" fillId="0" borderId="5" xfId="2" applyNumberFormat="1" applyFont="1" applyBorder="1" applyAlignment="1">
      <alignment horizontal="center"/>
    </xf>
    <xf numFmtId="164" fontId="5" fillId="0" borderId="5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165" fontId="19" fillId="0" borderId="5" xfId="2" applyNumberFormat="1" applyFont="1" applyBorder="1" applyAlignment="1">
      <alignment horizontal="center"/>
    </xf>
    <xf numFmtId="165" fontId="6" fillId="0" borderId="5" xfId="2" applyNumberFormat="1" applyFont="1" applyBorder="1" applyAlignment="1">
      <alignment horizontal="center"/>
    </xf>
    <xf numFmtId="4" fontId="1" fillId="0" borderId="0" xfId="2" applyNumberFormat="1"/>
    <xf numFmtId="17" fontId="5" fillId="0" borderId="6" xfId="2" applyNumberFormat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165" fontId="6" fillId="0" borderId="1" xfId="2" applyNumberFormat="1" applyFont="1" applyBorder="1" applyAlignment="1">
      <alignment horizontal="center"/>
    </xf>
    <xf numFmtId="165" fontId="7" fillId="0" borderId="1" xfId="2" applyNumberFormat="1" applyFont="1" applyBorder="1" applyAlignment="1">
      <alignment horizontal="center"/>
    </xf>
    <xf numFmtId="165" fontId="19" fillId="0" borderId="1" xfId="2" applyNumberFormat="1" applyFont="1" applyBorder="1" applyAlignment="1">
      <alignment horizontal="center"/>
    </xf>
    <xf numFmtId="4" fontId="13" fillId="0" borderId="0" xfId="2" applyNumberFormat="1" applyFont="1" applyAlignment="1">
      <alignment horizontal="center"/>
    </xf>
    <xf numFmtId="4" fontId="14" fillId="0" borderId="0" xfId="2" applyNumberFormat="1" applyFont="1" applyAlignment="1">
      <alignment horizontal="center"/>
    </xf>
    <xf numFmtId="4" fontId="20" fillId="0" borderId="0" xfId="2" applyNumberFormat="1" applyFont="1" applyAlignment="1">
      <alignment horizontal="center"/>
    </xf>
    <xf numFmtId="17" fontId="10" fillId="2" borderId="0" xfId="1" applyNumberFormat="1" applyFont="1" applyFill="1" applyBorder="1" applyAlignment="1">
      <alignment horizontal="center"/>
    </xf>
    <xf numFmtId="4" fontId="10" fillId="2" borderId="0" xfId="1" applyNumberFormat="1" applyFont="1" applyFill="1" applyBorder="1" applyAlignment="1">
      <alignment horizontal="center"/>
    </xf>
    <xf numFmtId="166" fontId="10" fillId="2" borderId="1" xfId="1" applyNumberFormat="1" applyFont="1" applyFill="1" applyBorder="1" applyAlignment="1">
      <alignment horizontal="center"/>
    </xf>
    <xf numFmtId="0" fontId="15" fillId="0" borderId="0" xfId="2" applyFont="1"/>
    <xf numFmtId="0" fontId="16" fillId="0" borderId="0" xfId="2" applyFont="1"/>
    <xf numFmtId="0" fontId="21" fillId="0" borderId="0" xfId="2" applyFont="1"/>
  </cellXfs>
  <cellStyles count="3">
    <cellStyle name="ปกติ" xfId="0" builtinId="0"/>
    <cellStyle name="ปกติ 2" xfId="2"/>
    <cellStyle name="ปกติ_Basedata-วท.ลำพูน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4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(หมายเลขมิเตอร์8379366)    </a:t>
            </a:r>
          </a:p>
        </c:rich>
      </c:tx>
      <c:layout>
        <c:manualLayout>
          <c:xMode val="edge"/>
          <c:yMode val="edge"/>
          <c:x val="0.21744060838549026"/>
          <c:y val="2.801120448179271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kWh'!$M$4</c:f>
              <c:strCache>
                <c:ptCount val="1"/>
                <c:pt idx="0">
                  <c:v>ปริมาณการใช้ไฟฟ้า(58-59)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kWh'!$L$5:$L$16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kWh'!$M$5:$M$16</c:f>
              <c:numCache>
                <c:formatCode>#,##0.00</c:formatCode>
                <c:ptCount val="7"/>
                <c:pt idx="0">
                  <c:v>25230.68</c:v>
                </c:pt>
                <c:pt idx="1">
                  <c:v>22581.05</c:v>
                </c:pt>
                <c:pt idx="2">
                  <c:v>15640.74</c:v>
                </c:pt>
                <c:pt idx="3">
                  <c:v>14109.36</c:v>
                </c:pt>
                <c:pt idx="4">
                  <c:v>15887.69</c:v>
                </c:pt>
                <c:pt idx="5">
                  <c:v>25135.87</c:v>
                </c:pt>
                <c:pt idx="6">
                  <c:v>26360.57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kWh'!$N$4</c:f>
              <c:strCache>
                <c:ptCount val="1"/>
                <c:pt idx="0">
                  <c:v>ปริมาณการใช้ไฟฟ้า(59-60)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kWh'!$L$5:$L$16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kWh'!$N$5:$N$16</c:f>
              <c:numCache>
                <c:formatCode>#,##0.00</c:formatCode>
                <c:ptCount val="7"/>
                <c:pt idx="0">
                  <c:v>24805.72</c:v>
                </c:pt>
                <c:pt idx="1">
                  <c:v>23093.45</c:v>
                </c:pt>
                <c:pt idx="2">
                  <c:v>11214.75</c:v>
                </c:pt>
                <c:pt idx="3">
                  <c:v>9873.35</c:v>
                </c:pt>
                <c:pt idx="4">
                  <c:v>10532.09</c:v>
                </c:pt>
                <c:pt idx="5">
                  <c:v>16611.91</c:v>
                </c:pt>
                <c:pt idx="6">
                  <c:v>16043.39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56801296"/>
        <c:axId val="-1356800752"/>
      </c:barChart>
      <c:catAx>
        <c:axId val="-13568012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56800752"/>
        <c:crosses val="autoZero"/>
        <c:auto val="1"/>
        <c:lblAlgn val="ctr"/>
        <c:lblOffset val="100"/>
        <c:noMultiLvlLbl val="0"/>
      </c:catAx>
      <c:valAx>
        <c:axId val="-13568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56801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ปริมาณการใช้ไฟฟ้า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374267453"/>
          <c:y val="2.30566026751277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ไฟฟ้า '!$J$36</c:f>
              <c:strCache>
                <c:ptCount val="1"/>
                <c:pt idx="0">
                  <c:v>ปริมาณการใช้ไฟฟ้า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'ปริมาณการปลดปล่อย GHGs ไฟฟ้า '!$I$37:$I$43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'!$J$37:$J$43</c:f>
              <c:numCache>
                <c:formatCode>#,##0.00</c:formatCode>
                <c:ptCount val="7"/>
                <c:pt idx="0">
                  <c:v>87.603505080000019</c:v>
                </c:pt>
                <c:pt idx="1">
                  <c:v>83.058434550000001</c:v>
                </c:pt>
                <c:pt idx="2">
                  <c:v>44.136615250000006</c:v>
                </c:pt>
                <c:pt idx="3">
                  <c:v>42.892590650000002</c:v>
                </c:pt>
                <c:pt idx="4">
                  <c:v>48.563115510000053</c:v>
                </c:pt>
                <c:pt idx="5">
                  <c:v>67.299540489999956</c:v>
                </c:pt>
                <c:pt idx="6">
                  <c:v>66.247846210000006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56783344"/>
        <c:axId val="-1356780624"/>
        <c:axId val="0"/>
      </c:bar3DChart>
      <c:dateAx>
        <c:axId val="-13567833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56780624"/>
        <c:crosses val="autoZero"/>
        <c:auto val="1"/>
        <c:lblOffset val="100"/>
        <c:baseTimeUnit val="months"/>
      </c:dateAx>
      <c:valAx>
        <c:axId val="-13567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56783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1278553992"/>
          <c:y val="0.88605018411515557"/>
          <c:w val="0.32931353273241321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ปริมาณการใช้ไฟฟ้า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756655872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ไฟฟ้า '!$J$52</c:f>
              <c:strCache>
                <c:ptCount val="1"/>
                <c:pt idx="0">
                  <c:v>ปริมาณการใช้ไฟฟ้า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'ปริมาณการปลดปล่อย GHGs ไฟฟ้า '!$I$53:$I$59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'!$J$53:$J$59</c:f>
              <c:numCache>
                <c:formatCode>#,##0.00</c:formatCode>
                <c:ptCount val="7"/>
                <c:pt idx="0">
                  <c:v>1.9392032115107916</c:v>
                </c:pt>
                <c:pt idx="1">
                  <c:v>1.8385929064748201</c:v>
                </c:pt>
                <c:pt idx="2">
                  <c:v>0.97701417266187063</c:v>
                </c:pt>
                <c:pt idx="3">
                  <c:v>0.94947627338129503</c:v>
                </c:pt>
                <c:pt idx="4">
                  <c:v>1.0749997899280588</c:v>
                </c:pt>
                <c:pt idx="5">
                  <c:v>1.4897518647482004</c:v>
                </c:pt>
                <c:pt idx="6">
                  <c:v>1.4664714158273382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56803472"/>
        <c:axId val="-1585662000"/>
        <c:axId val="0"/>
      </c:bar3DChart>
      <c:dateAx>
        <c:axId val="-13568034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585662000"/>
        <c:crosses val="autoZero"/>
        <c:auto val="1"/>
        <c:lblOffset val="100"/>
        <c:baseTimeUnit val="months"/>
      </c:dateAx>
      <c:valAx>
        <c:axId val="-158566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56803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1278553992"/>
          <c:y val="0.88605015825227729"/>
          <c:w val="0.32931353273241321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น้ำมันดีเซล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ปริมาณการปลดปล่อยGHGsเชื้อเพลิง!$J$19</c:f>
              <c:strCache>
                <c:ptCount val="1"/>
                <c:pt idx="0">
                  <c:v>ปริมาณการปลดปล่อย GHGs น้ำมันดีเซล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ปริมาณการปลดปล่อยGHGsเชื้อเพลิง!$J$20:$J$26</c:f>
              <c:numCache>
                <c:formatCode>#,##0.00</c:formatCode>
                <c:ptCount val="7"/>
                <c:pt idx="0">
                  <c:v>1203.932513</c:v>
                </c:pt>
                <c:pt idx="1">
                  <c:v>1218.4624254</c:v>
                </c:pt>
                <c:pt idx="2">
                  <c:v>1140.6392924000002</c:v>
                </c:pt>
                <c:pt idx="3">
                  <c:v>2042.6822730000001</c:v>
                </c:pt>
                <c:pt idx="4">
                  <c:v>1527.2409038000001</c:v>
                </c:pt>
                <c:pt idx="5">
                  <c:v>1353.5955510000001</c:v>
                </c:pt>
                <c:pt idx="6">
                  <c:v>1891.3752196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8675232"/>
        <c:axId val="-1428674688"/>
        <c:axId val="0"/>
      </c:bar3DChart>
      <c:dateAx>
        <c:axId val="-142867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8674688"/>
        <c:crosses val="autoZero"/>
        <c:auto val="1"/>
        <c:lblOffset val="100"/>
        <c:baseTimeUnit val="months"/>
      </c:dateAx>
      <c:valAx>
        <c:axId val="-142867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8675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2295364849"/>
          <c:y val="0.88604997417491482"/>
          <c:w val="0.38290277474761497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ปริมาณการใช้น้ำมันดีเซล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454117891"/>
          <c:y val="2.30566026751277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ปริมาณการปลดปล่อยGHGsเชื้อเพลิง!$J$36</c:f>
              <c:strCache>
                <c:ptCount val="1"/>
                <c:pt idx="0">
                  <c:v>ปริมาณการใช้น้ำมันดีเซล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ปริมาณการปลดปล่อยGHGsเชื้อเพลิง!$I$37:$I$43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ปริมาณการปลดปล่อยGHGsเชื้อเพลิง!$J$37:$J$43</c:f>
              <c:numCache>
                <c:formatCode>#,##0.00</c:formatCode>
                <c:ptCount val="7"/>
                <c:pt idx="0">
                  <c:v>6.019662565</c:v>
                </c:pt>
                <c:pt idx="1">
                  <c:v>6.0923121270000005</c:v>
                </c:pt>
                <c:pt idx="2">
                  <c:v>5.7031964620000011</c:v>
                </c:pt>
                <c:pt idx="3">
                  <c:v>10.213411365000001</c:v>
                </c:pt>
                <c:pt idx="4">
                  <c:v>7.6362045190000005</c:v>
                </c:pt>
                <c:pt idx="5">
                  <c:v>6.7679777550000004</c:v>
                </c:pt>
                <c:pt idx="6">
                  <c:v>9.4568760980000004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8701888"/>
        <c:axId val="-1332142064"/>
        <c:axId val="0"/>
      </c:bar3DChart>
      <c:dateAx>
        <c:axId val="-1428701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32142064"/>
        <c:crosses val="autoZero"/>
        <c:auto val="1"/>
        <c:lblOffset val="100"/>
        <c:baseTimeUnit val="months"/>
      </c:dateAx>
      <c:valAx>
        <c:axId val="-13321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8701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8411515557"/>
          <c:w val="0.32931358044304992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ปริมาณการใช้น้ำมันดีเซล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05796454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ปริมาณการปลดปล่อยGHGsเชื้อเพลิง!$J$52</c:f>
              <c:strCache>
                <c:ptCount val="1"/>
                <c:pt idx="0">
                  <c:v>ปริมาณการใช้น้ำมันดีเซล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ปริมาณการปลดปล่อยGHGsเชื้อเพลิง!$I$53:$I$59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ปริมาณการปลดปล่อยGHGsเชื้อเพลิง!$J$53:$J$59</c:f>
              <c:numCache>
                <c:formatCode>#,##0.00</c:formatCode>
                <c:ptCount val="7"/>
                <c:pt idx="0">
                  <c:v>0.13325207670171554</c:v>
                </c:pt>
                <c:pt idx="1">
                  <c:v>0.13486025737686774</c:v>
                </c:pt>
                <c:pt idx="2">
                  <c:v>0.12624673961261762</c:v>
                </c:pt>
                <c:pt idx="3">
                  <c:v>0.2260854757055894</c:v>
                </c:pt>
                <c:pt idx="4">
                  <c:v>0.1690360712562258</c:v>
                </c:pt>
                <c:pt idx="5">
                  <c:v>0.14981688444936359</c:v>
                </c:pt>
                <c:pt idx="6">
                  <c:v>0.20933870720531267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18272624"/>
        <c:axId val="-1218261200"/>
        <c:axId val="0"/>
      </c:bar3DChart>
      <c:dateAx>
        <c:axId val="-12182726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1200"/>
        <c:crosses val="autoZero"/>
        <c:auto val="1"/>
        <c:lblOffset val="100"/>
        <c:baseTimeUnit val="months"/>
      </c:dateAx>
      <c:valAx>
        <c:axId val="-121826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72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5825227729"/>
          <c:w val="0.40917907014460519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น้ำมันแก๊สโซฮอล์ 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ปริมาณการปลดปล่อยGHGsเชื้อเพลิง!$J$85</c:f>
              <c:strCache>
                <c:ptCount val="1"/>
                <c:pt idx="0">
                  <c:v>ปริมาณการปลดปล่อย GHGs น้ำมันแก๊สโซฮอล์ 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ปริมาณการปลดปล่อยGHGsเชื้อเพลิง!$I$86:$I$92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ปริมาณการปลดปล่อยGHGsเชื้อเพลิง!$J$86:$J$92</c:f>
              <c:numCache>
                <c:formatCode>#,##0.00</c:formatCode>
                <c:ptCount val="7"/>
                <c:pt idx="0">
                  <c:v>80.021000000000001</c:v>
                </c:pt>
                <c:pt idx="1">
                  <c:v>51.582999999999998</c:v>
                </c:pt>
                <c:pt idx="2">
                  <c:v>50.155000000000001</c:v>
                </c:pt>
                <c:pt idx="3">
                  <c:v>51.915999999999997</c:v>
                </c:pt>
                <c:pt idx="4">
                  <c:v>60.541999999999994</c:v>
                </c:pt>
                <c:pt idx="5">
                  <c:v>55.852999999999994</c:v>
                </c:pt>
                <c:pt idx="6">
                  <c:v>39.204999999999998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18263920"/>
        <c:axId val="-1218268272"/>
        <c:axId val="0"/>
      </c:bar3DChart>
      <c:dateAx>
        <c:axId val="-1218263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8272"/>
        <c:crosses val="autoZero"/>
        <c:auto val="1"/>
        <c:lblOffset val="100"/>
        <c:baseTimeUnit val="months"/>
      </c:dateAx>
      <c:valAx>
        <c:axId val="-121826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3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2295364849"/>
          <c:y val="0.88604997417491482"/>
          <c:w val="0.38290277474761497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ปริมาณการใช้น้ำมันแก๊สโซฮอล์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390255284924189"/>
          <c:y val="1.99758879493113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ปริมาณการปลดปล่อยGHGsเชื้อเพลิง!$J$103</c:f>
              <c:strCache>
                <c:ptCount val="1"/>
                <c:pt idx="0">
                  <c:v>ปริมาณการใช้น้ำมันแก๊สโซฮอล์ 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ปริมาณการปลดปล่อยGHGsเชื้อเพลิง!$I$104:$I$110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ปริมาณการปลดปล่อยGHGsเชื้อเพลิง!$J$104:$J$110</c:f>
              <c:numCache>
                <c:formatCode>#,##0.00</c:formatCode>
                <c:ptCount val="7"/>
                <c:pt idx="0">
                  <c:v>0.40010499999999999</c:v>
                </c:pt>
                <c:pt idx="1">
                  <c:v>0.25791500000000001</c:v>
                </c:pt>
                <c:pt idx="2">
                  <c:v>0.25077500000000003</c:v>
                </c:pt>
                <c:pt idx="3">
                  <c:v>0.25957999999999998</c:v>
                </c:pt>
                <c:pt idx="4">
                  <c:v>0.30270999999999998</c:v>
                </c:pt>
                <c:pt idx="5">
                  <c:v>0.27926499999999999</c:v>
                </c:pt>
                <c:pt idx="6">
                  <c:v>0.196025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18246512"/>
        <c:axId val="-1218269904"/>
        <c:axId val="0"/>
      </c:bar3DChart>
      <c:dateAx>
        <c:axId val="-12182465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9904"/>
        <c:crosses val="autoZero"/>
        <c:auto val="1"/>
        <c:lblOffset val="100"/>
        <c:baseTimeUnit val="months"/>
      </c:dateAx>
      <c:valAx>
        <c:axId val="-121826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46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8411515557"/>
          <c:w val="0.32931358044304992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ปริมาณการใช้น้ำมันแก๊สโซฮอล์ 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17441970920091482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ปริมาณการปลดปล่อยGHGsเชื้อเพลิง!$J$119</c:f>
              <c:strCache>
                <c:ptCount val="1"/>
                <c:pt idx="0">
                  <c:v>ปริมาณการใช้น้ำมันแก๊สโซฮอล์ 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ปริมาณการปลดปล่อยGHGsเชื้อเพลิง!$I$120:$I$126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ปริมาณการปลดปล่อยGHGsเชื้อเพลิง!$J$120:$J$126</c:f>
              <c:numCache>
                <c:formatCode>#,##0.00</c:formatCode>
                <c:ptCount val="7"/>
                <c:pt idx="0">
                  <c:v>8.8567791920309905E-3</c:v>
                </c:pt>
                <c:pt idx="1">
                  <c:v>5.7092418372993907E-3</c:v>
                </c:pt>
                <c:pt idx="2">
                  <c:v>5.5511898173768682E-3</c:v>
                </c:pt>
                <c:pt idx="3">
                  <c:v>5.746098505810736E-3</c:v>
                </c:pt>
                <c:pt idx="4">
                  <c:v>6.7008301051466514E-3</c:v>
                </c:pt>
                <c:pt idx="5">
                  <c:v>6.1818483674598778E-3</c:v>
                </c:pt>
                <c:pt idx="6" formatCode="#,##0.000">
                  <c:v>4.3392363032650804E-3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18263376"/>
        <c:axId val="-1218243248"/>
        <c:axId val="0"/>
      </c:bar3DChart>
      <c:dateAx>
        <c:axId val="-121826337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43248"/>
        <c:crosses val="autoZero"/>
        <c:auto val="1"/>
        <c:lblOffset val="100"/>
        <c:baseTimeUnit val="months"/>
      </c:dateAx>
      <c:valAx>
        <c:axId val="-121824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3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5825227729"/>
          <c:w val="0.40917907014460519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น้ำ'!$J$19</c:f>
              <c:strCache>
                <c:ptCount val="1"/>
                <c:pt idx="0">
                  <c:v>ปริมาณการปลดปล่อย GHGs น้ำ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'ปริมาณการปลดปล่อย GHGs น้ำ'!$I$20:$I$26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น้ำ'!$J$20:$J$26</c:f>
              <c:numCache>
                <c:formatCode>#,##0.00</c:formatCode>
                <c:ptCount val="7"/>
                <c:pt idx="0">
                  <c:v>286.65010000000001</c:v>
                </c:pt>
                <c:pt idx="1">
                  <c:v>258.47810000000004</c:v>
                </c:pt>
                <c:pt idx="2">
                  <c:v>351.44570000000004</c:v>
                </c:pt>
                <c:pt idx="3">
                  <c:v>295.10169999999999</c:v>
                </c:pt>
                <c:pt idx="4">
                  <c:v>397.92950000000002</c:v>
                </c:pt>
                <c:pt idx="5">
                  <c:v>375.39190000000002</c:v>
                </c:pt>
                <c:pt idx="6">
                  <c:v>482.44550000000004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18270448"/>
        <c:axId val="-1218265552"/>
        <c:axId val="0"/>
      </c:bar3DChart>
      <c:dateAx>
        <c:axId val="-12182704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5552"/>
        <c:crosses val="autoZero"/>
        <c:auto val="1"/>
        <c:lblOffset val="100"/>
        <c:baseTimeUnit val="months"/>
      </c:dateAx>
      <c:valAx>
        <c:axId val="-121826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70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2295364849"/>
          <c:y val="0.88604997417491482"/>
          <c:w val="0.38290277474761497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 คน/(ลบม.)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454117891"/>
          <c:y val="2.30566026751277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น้ำ'!$J$36</c:f>
              <c:strCache>
                <c:ptCount val="1"/>
                <c:pt idx="0">
                  <c:v>ปริมาณการใช้ไฟฟ้า คน/(ลบม.)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น้ำ'!$I$37:$I$43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น้ำ'!$J$37:$J$43</c:f>
              <c:numCache>
                <c:formatCode>#,##0.00</c:formatCode>
                <c:ptCount val="7"/>
                <c:pt idx="0">
                  <c:v>1.4332505</c:v>
                </c:pt>
                <c:pt idx="1">
                  <c:v>1.2923905000000002</c:v>
                </c:pt>
                <c:pt idx="2">
                  <c:v>1.7572285000000003</c:v>
                </c:pt>
                <c:pt idx="3">
                  <c:v>1.4755084999999999</c:v>
                </c:pt>
                <c:pt idx="4">
                  <c:v>1.9896475</c:v>
                </c:pt>
                <c:pt idx="5">
                  <c:v>1.8769595000000001</c:v>
                </c:pt>
                <c:pt idx="6">
                  <c:v>2.4122275000000002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18264464"/>
        <c:axId val="-1218256848"/>
        <c:axId val="0"/>
      </c:bar3DChart>
      <c:dateAx>
        <c:axId val="-12182644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56848"/>
        <c:crosses val="autoZero"/>
        <c:auto val="1"/>
        <c:lblOffset val="100"/>
        <c:baseTimeUnit val="months"/>
      </c:dateAx>
      <c:valAx>
        <c:axId val="-121825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4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8411515557"/>
          <c:w val="0.32931358044304992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2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2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2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2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(เดิม) (หมายเลขมิเตอร์8509795)</a:t>
            </a:r>
          </a:p>
        </c:rich>
      </c:tx>
      <c:layout>
        <c:manualLayout>
          <c:xMode val="edge"/>
          <c:yMode val="edge"/>
          <c:x val="0.23095656682968757"/>
          <c:y val="2.176616915422885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kWh'!$M$39</c:f>
              <c:strCache>
                <c:ptCount val="1"/>
                <c:pt idx="0">
                  <c:v>ปริมาณการใช้ไฟฟ้า(58-59)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kWh'!$L$40:$L$51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kWh'!$M$40:$M$51</c:f>
              <c:numCache>
                <c:formatCode>#,##0.00</c:formatCode>
                <c:ptCount val="7"/>
                <c:pt idx="0">
                  <c:v>5740</c:v>
                </c:pt>
                <c:pt idx="1">
                  <c:v>3680</c:v>
                </c:pt>
                <c:pt idx="2">
                  <c:v>5160</c:v>
                </c:pt>
                <c:pt idx="3">
                  <c:v>3480</c:v>
                </c:pt>
                <c:pt idx="4">
                  <c:v>6040</c:v>
                </c:pt>
                <c:pt idx="5">
                  <c:v>4720</c:v>
                </c:pt>
                <c:pt idx="6">
                  <c:v>7104.0000000000146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kWh'!$N$39</c:f>
              <c:strCache>
                <c:ptCount val="1"/>
                <c:pt idx="0">
                  <c:v>ปริมาณการใช้ไฟฟ้า(59-60)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kWh'!$L$40:$L$51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kWh'!$N$40:$N$51</c:f>
              <c:numCache>
                <c:formatCode>#,##0.00</c:formatCode>
                <c:ptCount val="7"/>
                <c:pt idx="0">
                  <c:v>4640</c:v>
                </c:pt>
                <c:pt idx="1">
                  <c:v>4680</c:v>
                </c:pt>
                <c:pt idx="2">
                  <c:v>3360</c:v>
                </c:pt>
                <c:pt idx="3">
                  <c:v>3880</c:v>
                </c:pt>
                <c:pt idx="4">
                  <c:v>5040</c:v>
                </c:pt>
                <c:pt idx="5">
                  <c:v>5120</c:v>
                </c:pt>
                <c:pt idx="6">
                  <c:v>4960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85653296"/>
        <c:axId val="-1585663088"/>
      </c:barChart>
      <c:catAx>
        <c:axId val="-15856532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585663088"/>
        <c:crosses val="autoZero"/>
        <c:auto val="1"/>
        <c:lblAlgn val="ctr"/>
        <c:lblOffset val="100"/>
        <c:noMultiLvlLbl val="0"/>
      </c:catAx>
      <c:valAx>
        <c:axId val="-158566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585653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 พื้นที่(ลบม./ตรม.)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05796454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น้ำ'!$J$52</c:f>
              <c:strCache>
                <c:ptCount val="1"/>
                <c:pt idx="0">
                  <c:v>ปริมาณการใช้ไฟฟ้า พื้นที่/(ลบม./ตรม.)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น้ำ'!$I$53:$I$59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น้ำ'!$J$53:$J$59</c:f>
              <c:numCache>
                <c:formatCode>#,##0.00</c:formatCode>
                <c:ptCount val="7"/>
                <c:pt idx="0">
                  <c:v>3.1726629773104593E-2</c:v>
                </c:pt>
                <c:pt idx="1">
                  <c:v>2.8608533480907587E-2</c:v>
                </c:pt>
                <c:pt idx="2">
                  <c:v>3.8898251245157722E-2</c:v>
                </c:pt>
                <c:pt idx="3">
                  <c:v>3.2662058660763695E-2</c:v>
                </c:pt>
                <c:pt idx="4">
                  <c:v>4.4043110127282792E-2</c:v>
                </c:pt>
                <c:pt idx="5">
                  <c:v>4.1548633093525182E-2</c:v>
                </c:pt>
                <c:pt idx="6">
                  <c:v>5.339739900387383E-2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18262288"/>
        <c:axId val="-1218251952"/>
        <c:axId val="0"/>
      </c:bar3DChart>
      <c:dateAx>
        <c:axId val="-12182622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51952"/>
        <c:crosses val="autoZero"/>
        <c:auto val="1"/>
        <c:lblOffset val="100"/>
        <c:baseTimeUnit val="months"/>
      </c:dateAx>
      <c:valAx>
        <c:axId val="-121825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2182622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5825227729"/>
          <c:w val="0.32931358044304992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บุคลากรภายใน สนอ.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224406331631345E-2"/>
          <c:y val="0.17103502654683753"/>
          <c:w val="0.91129619687690555"/>
          <c:h val="0.641449626488996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'[7]ปริมาณการปลดปล่อย GHGs (kgCO2) '!$J$19</c:f>
              <c:strCache>
                <c:ptCount val="1"/>
                <c:pt idx="0">
                  <c:v>ปริมาณการปลดปล่อย GHGs บุคลากรภายใน สนอ.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'[7]ปริมาณการปลดปล่อย GHGs (kgCO2) '!$I$20:$I$27</c:f>
              <c:numCache>
                <c:formatCode>General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'[7]ปริมาณการปลดปล่อย GHGs (kgCO2) '!$J$20:$J$27</c:f>
              <c:numCache>
                <c:formatCode>General</c:formatCode>
                <c:ptCount val="8"/>
                <c:pt idx="0">
                  <c:v>0</c:v>
                </c:pt>
                <c:pt idx="1">
                  <c:v>235.36179800000002</c:v>
                </c:pt>
                <c:pt idx="2">
                  <c:v>224.47609000000003</c:v>
                </c:pt>
                <c:pt idx="3">
                  <c:v>253.10603500000002</c:v>
                </c:pt>
                <c:pt idx="4">
                  <c:v>133.25665499999999</c:v>
                </c:pt>
                <c:pt idx="5">
                  <c:v>207.35475000000005</c:v>
                </c:pt>
                <c:pt idx="6">
                  <c:v>116.11866000000001</c:v>
                </c:pt>
                <c:pt idx="7">
                  <c:v>307.04824900000006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2935456"/>
        <c:axId val="-1422908800"/>
        <c:axId val="0"/>
      </c:bar3DChart>
      <c:catAx>
        <c:axId val="-14229354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08800"/>
        <c:crosses val="autoZero"/>
        <c:auto val="1"/>
        <c:lblAlgn val="ctr"/>
        <c:lblOffset val="100"/>
        <c:noMultiLvlLbl val="0"/>
      </c:catAx>
      <c:valAx>
        <c:axId val="-14229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35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175810045154938"/>
          <c:y val="0.88604997417491493"/>
          <c:w val="0.43328060850076366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คน/(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7265310310360008"/>
          <c:y val="2.61373174009441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487507157443888E-2"/>
          <c:y val="0.22300995024875622"/>
          <c:w val="0.91417273187635895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'[7]ปริมาณการปลดปล่อย GHGs (kgCO2) '!$J$35</c:f>
              <c:strCache>
                <c:ptCount val="1"/>
                <c:pt idx="0">
                  <c:v>ปริมาณการใช้กระดาษ คน/(กิโลกรัม)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'[7]ปริมาณการปลดปล่อย GHGs (kgCO2) '!$I$36:$I$43</c:f>
              <c:numCache>
                <c:formatCode>General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'[7]ปริมาณการปลดปล่อย GHGs (kgCO2) '!$J$36:$J$43</c:f>
              <c:numCache>
                <c:formatCode>General</c:formatCode>
                <c:ptCount val="8"/>
                <c:pt idx="0">
                  <c:v>0</c:v>
                </c:pt>
                <c:pt idx="1">
                  <c:v>1.1768089900000001</c:v>
                </c:pt>
                <c:pt idx="2">
                  <c:v>1.1223804500000001</c:v>
                </c:pt>
                <c:pt idx="3">
                  <c:v>1.2655301750000001</c:v>
                </c:pt>
                <c:pt idx="4">
                  <c:v>0.66628327499999995</c:v>
                </c:pt>
                <c:pt idx="5">
                  <c:v>1.0367737500000003</c:v>
                </c:pt>
                <c:pt idx="6">
                  <c:v>0.58059329999999998</c:v>
                </c:pt>
                <c:pt idx="7">
                  <c:v>1.5352412450000004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2930016"/>
        <c:axId val="-1422938720"/>
        <c:axId val="0"/>
      </c:bar3DChart>
      <c:catAx>
        <c:axId val="-14229300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38720"/>
        <c:crosses val="autoZero"/>
        <c:auto val="1"/>
        <c:lblAlgn val="ctr"/>
        <c:lblOffset val="100"/>
        <c:noMultiLvlLbl val="0"/>
      </c:catAx>
      <c:valAx>
        <c:axId val="-14229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30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8411515557"/>
          <c:w val="0.32931358044304992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พื้นที่(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2696279453088541"/>
          <c:y val="2.66329415624517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487507157443888E-2"/>
          <c:y val="0.22300995024875622"/>
          <c:w val="0.91417273187635895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'[7]ปริมาณการปลดปล่อย GHGs (kgCO2) '!$J$51</c:f>
              <c:strCache>
                <c:ptCount val="1"/>
                <c:pt idx="0">
                  <c:v>ปริมาณการใช้กระดาษ พื้นที่/(กิโลกรัม/ตรม.)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'[7]ปริมาณการปลดปล่อย GHGs (kgCO2) '!$I$52:$I$59</c:f>
              <c:numCache>
                <c:formatCode>General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'[7]ปริมาณการปลดปล่อย GHGs (kgCO2) '!$J$52:$J$59</c:f>
              <c:numCache>
                <c:formatCode>General</c:formatCode>
                <c:ptCount val="8"/>
                <c:pt idx="0">
                  <c:v>0</c:v>
                </c:pt>
                <c:pt idx="1">
                  <c:v>2.6050005312672941E-2</c:v>
                </c:pt>
                <c:pt idx="2">
                  <c:v>2.4845167681239625E-2</c:v>
                </c:pt>
                <c:pt idx="3">
                  <c:v>2.8013949640287771E-2</c:v>
                </c:pt>
                <c:pt idx="4">
                  <c:v>1.4748938018815716E-2</c:v>
                </c:pt>
                <c:pt idx="5">
                  <c:v>2.2950166021029336E-2</c:v>
                </c:pt>
                <c:pt idx="6">
                  <c:v>1.2852092971776426E-2</c:v>
                </c:pt>
                <c:pt idx="7">
                  <c:v>3.39843109020476E-2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2938176"/>
        <c:axId val="-1422914240"/>
        <c:axId val="0"/>
      </c:bar3DChart>
      <c:catAx>
        <c:axId val="-142293817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14240"/>
        <c:crosses val="autoZero"/>
        <c:auto val="1"/>
        <c:lblAlgn val="ctr"/>
        <c:lblOffset val="100"/>
        <c:noMultiLvlLbl val="0"/>
      </c:catAx>
      <c:valAx>
        <c:axId val="-14229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38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5825227729"/>
          <c:w val="0.40917907014460519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บุคลากรภายนอก สนอ.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668755826176634E-2"/>
          <c:y val="0.22300995024875622"/>
          <c:w val="0.9203428601651494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'[7]ปริมาณการปลดปล่อย GHGs (kgCO2) '!$J$84</c:f>
              <c:strCache>
                <c:ptCount val="1"/>
                <c:pt idx="0">
                  <c:v>ปริมาณการปลดปล่อย GHGs บุคลากรภายนอก สนอ.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'[7]ปริมาณการปลดปล่อย GHGs (kgCO2) '!$I$85:$I$92</c:f>
              <c:numCache>
                <c:formatCode>General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'[7]ปริมาณการปลดปล่อย GHGs (kgCO2) '!$J$85:$J$92</c:f>
              <c:numCache>
                <c:formatCode>General</c:formatCode>
                <c:ptCount val="8"/>
                <c:pt idx="0">
                  <c:v>0</c:v>
                </c:pt>
                <c:pt idx="1">
                  <c:v>235.36179800000002</c:v>
                </c:pt>
                <c:pt idx="2">
                  <c:v>224.47609000000003</c:v>
                </c:pt>
                <c:pt idx="3">
                  <c:v>253.10603500000002</c:v>
                </c:pt>
                <c:pt idx="4">
                  <c:v>133.25665499999999</c:v>
                </c:pt>
                <c:pt idx="5">
                  <c:v>207.35475000000005</c:v>
                </c:pt>
                <c:pt idx="6">
                  <c:v>116.11866000000001</c:v>
                </c:pt>
                <c:pt idx="7">
                  <c:v>307.04824900000006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2929472"/>
        <c:axId val="-1422919136"/>
        <c:axId val="0"/>
      </c:bar3DChart>
      <c:catAx>
        <c:axId val="-14229294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19136"/>
        <c:crosses val="autoZero"/>
        <c:auto val="1"/>
        <c:lblAlgn val="ctr"/>
        <c:lblOffset val="100"/>
        <c:noMultiLvlLbl val="0"/>
      </c:catAx>
      <c:valAx>
        <c:axId val="-142291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29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557841951116317"/>
          <c:y val="0.88604997417491493"/>
          <c:w val="0.47316306022200633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คน/(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156861382238947"/>
          <c:y val="2.61373174009441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5978890091449777E-2"/>
          <c:y val="0.22300995024875622"/>
          <c:w val="0.92678307235555202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'[7]ปริมาณการปลดปล่อย GHGs (kgCO2) '!$J$101</c:f>
              <c:strCache>
                <c:ptCount val="1"/>
                <c:pt idx="0">
                  <c:v>ปริมาณการใช้กระดาษ  คน/(กิโลกรัม)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'[7]ปริมาณการปลดปล่อย GHGs (kgCO2) '!$I$102:$I$109</c:f>
              <c:numCache>
                <c:formatCode>General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'[7]ปริมาณการปลดปล่อย GHGs (kgCO2) '!$J$102:$J$109</c:f>
              <c:numCache>
                <c:formatCode>General</c:formatCode>
                <c:ptCount val="8"/>
                <c:pt idx="0">
                  <c:v>0</c:v>
                </c:pt>
                <c:pt idx="1">
                  <c:v>0.58840449500000003</c:v>
                </c:pt>
                <c:pt idx="2">
                  <c:v>0.56119022500000004</c:v>
                </c:pt>
                <c:pt idx="3">
                  <c:v>0.63276508750000005</c:v>
                </c:pt>
                <c:pt idx="4">
                  <c:v>0.33314163749999998</c:v>
                </c:pt>
                <c:pt idx="5">
                  <c:v>0.51838687500000014</c:v>
                </c:pt>
                <c:pt idx="6">
                  <c:v>0.29029664999999999</c:v>
                </c:pt>
                <c:pt idx="7">
                  <c:v>0.76762062250000018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2918048"/>
        <c:axId val="-1422913696"/>
        <c:axId val="0"/>
      </c:bar3DChart>
      <c:catAx>
        <c:axId val="-14229180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13696"/>
        <c:crosses val="autoZero"/>
        <c:auto val="1"/>
        <c:lblAlgn val="ctr"/>
        <c:lblOffset val="100"/>
        <c:noMultiLvlLbl val="0"/>
      </c:catAx>
      <c:valAx>
        <c:axId val="-142291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18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8411515557"/>
          <c:w val="0.32931358044304992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 พื้นที่(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17441970920091482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2284060331046257E-2"/>
          <c:y val="0.22300995024875622"/>
          <c:w val="0.9225796255291544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'[7]ปริมาณการปลดปล่อย GHGs (kgCO2) '!$J$117</c:f>
              <c:strCache>
                <c:ptCount val="1"/>
                <c:pt idx="0">
                  <c:v>ปริมาณการใช้กระดาษ  พื้นที่/(กิโลกรัม/ตรม.)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'[7]ปริมาณการปลดปล่อย GHGs (kgCO2) '!$I$118:$I$125</c:f>
              <c:numCache>
                <c:formatCode>General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'[7]ปริมาณการปลดปล่อย GHGs (kgCO2) '!$J$118:$J$125</c:f>
              <c:numCache>
                <c:formatCode>General</c:formatCode>
                <c:ptCount val="8"/>
                <c:pt idx="0">
                  <c:v>0</c:v>
                </c:pt>
                <c:pt idx="1">
                  <c:v>2.6050005312672941E-2</c:v>
                </c:pt>
                <c:pt idx="2">
                  <c:v>2.4845167681239625E-2</c:v>
                </c:pt>
                <c:pt idx="3">
                  <c:v>2.8013949640287771E-2</c:v>
                </c:pt>
                <c:pt idx="4">
                  <c:v>1.4748938018815716E-2</c:v>
                </c:pt>
                <c:pt idx="5">
                  <c:v>2.2950166021029336E-2</c:v>
                </c:pt>
                <c:pt idx="6">
                  <c:v>1.2852092971776426E-2</c:v>
                </c:pt>
                <c:pt idx="7">
                  <c:v>3.39843109020476E-2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2934912"/>
        <c:axId val="-1422921312"/>
        <c:axId val="0"/>
      </c:bar3DChart>
      <c:catAx>
        <c:axId val="-14229349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21312"/>
        <c:crosses val="autoZero"/>
        <c:auto val="1"/>
        <c:lblAlgn val="ctr"/>
        <c:lblOffset val="100"/>
        <c:noMultiLvlLbl val="0"/>
      </c:catAx>
      <c:valAx>
        <c:axId val="-142292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34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5825227729"/>
          <c:w val="0.40917907014460519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4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อาคารอิงคศรีกสิการ  (หมายเลขมิเตอร์ 8752785)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kWh'!$M$74</c:f>
              <c:strCache>
                <c:ptCount val="1"/>
                <c:pt idx="0">
                  <c:v>ปริมาณการใช้ไฟฟ้า(58-59)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kWh'!$L$75:$L$86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kWh'!$M$75:$M$86</c:f>
              <c:numCache>
                <c:formatCode>#,##0.00</c:formatCode>
                <c:ptCount val="7"/>
                <c:pt idx="0">
                  <c:v>1550</c:v>
                </c:pt>
                <c:pt idx="1">
                  <c:v>700</c:v>
                </c:pt>
                <c:pt idx="2">
                  <c:v>250</c:v>
                </c:pt>
                <c:pt idx="3">
                  <c:v>100</c:v>
                </c:pt>
                <c:pt idx="4">
                  <c:v>650</c:v>
                </c:pt>
                <c:pt idx="5">
                  <c:v>1650</c:v>
                </c:pt>
                <c:pt idx="6">
                  <c:v>2579.9999999999955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kWh'!$N$74</c:f>
              <c:strCache>
                <c:ptCount val="1"/>
                <c:pt idx="0">
                  <c:v>ปริมาณการใช้ไฟฟ้า(59-60)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kWh'!$L$75:$L$86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kWh'!$N$75:$N$86</c:f>
              <c:numCache>
                <c:formatCode>#,##0.00</c:formatCode>
                <c:ptCount val="7"/>
                <c:pt idx="0">
                  <c:v>850</c:v>
                </c:pt>
                <c:pt idx="1">
                  <c:v>600</c:v>
                </c:pt>
                <c:pt idx="2">
                  <c:v>50</c:v>
                </c:pt>
                <c:pt idx="3">
                  <c:v>100</c:v>
                </c:pt>
                <c:pt idx="4">
                  <c:v>350</c:v>
                </c:pt>
                <c:pt idx="5">
                  <c:v>1250</c:v>
                </c:pt>
                <c:pt idx="6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85666352"/>
        <c:axId val="-1585667440"/>
      </c:barChart>
      <c:catAx>
        <c:axId val="-1585666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585667440"/>
        <c:crosses val="autoZero"/>
        <c:auto val="1"/>
        <c:lblAlgn val="ctr"/>
        <c:lblOffset val="100"/>
        <c:noMultiLvlLbl val="0"/>
      </c:catAx>
      <c:valAx>
        <c:axId val="-158566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585666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4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อาคารอิงคศรีกสิการ  (หมายเลขมิเตอร์ 8752914)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kWh'!$M$109</c:f>
              <c:strCache>
                <c:ptCount val="1"/>
                <c:pt idx="0">
                  <c:v>ปริมาณการใช้ไฟฟ้า(58-59)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kWh'!$L$110:$L$121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kWh'!$M$110:$M$121</c:f>
              <c:numCache>
                <c:formatCode>#,##0.00</c:formatCode>
                <c:ptCount val="7"/>
                <c:pt idx="0">
                  <c:v>3500</c:v>
                </c:pt>
                <c:pt idx="1">
                  <c:v>2400</c:v>
                </c:pt>
                <c:pt idx="2">
                  <c:v>2400</c:v>
                </c:pt>
                <c:pt idx="3">
                  <c:v>2000</c:v>
                </c:pt>
                <c:pt idx="4">
                  <c:v>2700</c:v>
                </c:pt>
                <c:pt idx="5">
                  <c:v>2400</c:v>
                </c:pt>
                <c:pt idx="6">
                  <c:v>3600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kWh'!$N$109</c:f>
              <c:strCache>
                <c:ptCount val="1"/>
                <c:pt idx="0">
                  <c:v>ปริมาณการใช้ไฟฟ้า(59-60)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kWh'!$L$110:$L$121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kWh'!$N$110:$N$121</c:f>
              <c:numCache>
                <c:formatCode>#,##0.00</c:formatCode>
                <c:ptCount val="7"/>
                <c:pt idx="0">
                  <c:v>2900</c:v>
                </c:pt>
                <c:pt idx="1">
                  <c:v>3100</c:v>
                </c:pt>
                <c:pt idx="2">
                  <c:v>2100</c:v>
                </c:pt>
                <c:pt idx="3">
                  <c:v>2400</c:v>
                </c:pt>
                <c:pt idx="4">
                  <c:v>2480.0000000000182</c:v>
                </c:pt>
                <c:pt idx="5">
                  <c:v>2519.9999999999818</c:v>
                </c:pt>
                <c:pt idx="6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85665808"/>
        <c:axId val="-1585665264"/>
      </c:barChart>
      <c:catAx>
        <c:axId val="-15856658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585665264"/>
        <c:crosses val="autoZero"/>
        <c:auto val="1"/>
        <c:lblAlgn val="ctr"/>
        <c:lblOffset val="100"/>
        <c:noMultiLvlLbl val="0"/>
      </c:catAx>
      <c:valAx>
        <c:axId val="-15856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585665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4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(หมายเลขมิเตอร์8379366)    </a:t>
            </a:r>
          </a:p>
        </c:rich>
      </c:tx>
      <c:layout>
        <c:manualLayout>
          <c:xMode val="edge"/>
          <c:yMode val="edge"/>
          <c:x val="0.21744060838549026"/>
          <c:y val="2.801120448179271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 บาท'!$M$4</c:f>
              <c:strCache>
                <c:ptCount val="1"/>
                <c:pt idx="0">
                  <c:v>ค่าใช้จ่ายค่าไฟฟ้า(58-59)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บาท'!$L$5:$L$16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บาท'!$M$5:$M$16</c:f>
              <c:numCache>
                <c:formatCode>#,##0.00</c:formatCode>
                <c:ptCount val="7"/>
                <c:pt idx="0">
                  <c:v>99597.20127406079</c:v>
                </c:pt>
                <c:pt idx="1">
                  <c:v>89591.008456549927</c:v>
                </c:pt>
                <c:pt idx="2">
                  <c:v>60645.40519692815</c:v>
                </c:pt>
                <c:pt idx="3">
                  <c:v>53786.678177068687</c:v>
                </c:pt>
                <c:pt idx="4">
                  <c:v>61621.690539072013</c:v>
                </c:pt>
                <c:pt idx="5">
                  <c:v>100121.03123492497</c:v>
                </c:pt>
                <c:pt idx="6">
                  <c:v>104251.71310033955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 บาท'!$N$4</c:f>
              <c:strCache>
                <c:ptCount val="1"/>
                <c:pt idx="0">
                  <c:v>ค่าใช้จ่ายค่าไฟฟ้า(59-60)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บาท'!$L$5:$L$16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บาท'!$N$5:$N$16</c:f>
              <c:numCache>
                <c:formatCode>#,##0.00</c:formatCode>
                <c:ptCount val="7"/>
                <c:pt idx="0">
                  <c:v>89893.474683494598</c:v>
                </c:pt>
                <c:pt idx="1">
                  <c:v>84430.191131965665</c:v>
                </c:pt>
                <c:pt idx="2">
                  <c:v>39040.339585606787</c:v>
                </c:pt>
                <c:pt idx="3">
                  <c:v>34442.300780753911</c:v>
                </c:pt>
                <c:pt idx="4">
                  <c:v>36920.833330477668</c:v>
                </c:pt>
                <c:pt idx="5">
                  <c:v>60465.240307392887</c:v>
                </c:pt>
                <c:pt idx="6">
                  <c:v>56934.276539969505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2149680"/>
        <c:axId val="-1332138800"/>
      </c:barChart>
      <c:catAx>
        <c:axId val="-13321496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32138800"/>
        <c:crosses val="autoZero"/>
        <c:auto val="1"/>
        <c:lblAlgn val="ctr"/>
        <c:lblOffset val="100"/>
        <c:noMultiLvlLbl val="0"/>
      </c:catAx>
      <c:valAx>
        <c:axId val="-133213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32149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2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2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2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2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(เดิม) (หมายเลขมิเตอร์8509795)</a:t>
            </a:r>
          </a:p>
        </c:rich>
      </c:tx>
      <c:layout>
        <c:manualLayout>
          <c:xMode val="edge"/>
          <c:yMode val="edge"/>
          <c:x val="0.23095656682968757"/>
          <c:y val="2.176616915422885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 บาท'!$M$39</c:f>
              <c:strCache>
                <c:ptCount val="1"/>
                <c:pt idx="0">
                  <c:v>ค่าใช้จ่ายค่าไฟฟ้า(58-59)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บาท'!$L$40:$L$51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บาท'!$M$40:$M$51</c:f>
              <c:numCache>
                <c:formatCode>#,##0.00</c:formatCode>
                <c:ptCount val="7"/>
                <c:pt idx="0">
                  <c:v>22658.443423368255</c:v>
                </c:pt>
                <c:pt idx="1">
                  <c:v>14600.512868981014</c:v>
                </c:pt>
                <c:pt idx="2">
                  <c:v>20007.383973913591</c:v>
                </c:pt>
                <c:pt idx="3">
                  <c:v>13266.203432062051</c:v>
                </c:pt>
                <c:pt idx="4">
                  <c:v>23426.628468707215</c:v>
                </c:pt>
                <c:pt idx="5">
                  <c:v>18800.672800617042</c:v>
                </c:pt>
                <c:pt idx="6">
                  <c:v>28095.150061808741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 บาท'!$N$39</c:f>
              <c:strCache>
                <c:ptCount val="1"/>
                <c:pt idx="0">
                  <c:v>ค่าใช้จ่ายค่าไฟฟ้า(59-60)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บาท'!$L$40:$L$51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บาท'!$N$40:$N$51</c:f>
              <c:numCache>
                <c:formatCode>#,##0.00</c:formatCode>
                <c:ptCount val="7"/>
                <c:pt idx="0">
                  <c:v>16814.900858810586</c:v>
                </c:pt>
                <c:pt idx="1">
                  <c:v>17110.189014530064</c:v>
                </c:pt>
                <c:pt idx="2">
                  <c:v>11696.697742494376</c:v>
                </c:pt>
                <c:pt idx="3">
                  <c:v>13535.033907369349</c:v>
                </c:pt>
                <c:pt idx="4">
                  <c:v>17668.003215468863</c:v>
                </c:pt>
                <c:pt idx="5">
                  <c:v>18636.14902644257</c:v>
                </c:pt>
                <c:pt idx="6">
                  <c:v>17601.891597614267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2150768"/>
        <c:axId val="-1332158384"/>
      </c:barChart>
      <c:catAx>
        <c:axId val="-1332150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32158384"/>
        <c:crosses val="autoZero"/>
        <c:auto val="1"/>
        <c:lblAlgn val="ctr"/>
        <c:lblOffset val="100"/>
        <c:noMultiLvlLbl val="0"/>
      </c:catAx>
      <c:valAx>
        <c:axId val="-133215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32150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4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อาคารอิงคศรีกสิการ  (หมายเลขมิเตอร์ 8752785)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 บาท'!$M$74</c:f>
              <c:strCache>
                <c:ptCount val="1"/>
                <c:pt idx="0">
                  <c:v>ค่าใช้จ่ายค่าไฟฟ้า(58-59)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บาท'!$L$75:$L$86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บาท'!$M$75:$M$86</c:f>
              <c:numCache>
                <c:formatCode>#,##0.00</c:formatCode>
                <c:ptCount val="7"/>
                <c:pt idx="0">
                  <c:v>6118.569217111637</c:v>
                </c:pt>
                <c:pt idx="1">
                  <c:v>2777.2714696431276</c:v>
                </c:pt>
                <c:pt idx="2">
                  <c:v>969.34999873612355</c:v>
                </c:pt>
                <c:pt idx="3">
                  <c:v>381.21274230063364</c:v>
                </c:pt>
                <c:pt idx="4">
                  <c:v>2521.0775669966374</c:v>
                </c:pt>
                <c:pt idx="5">
                  <c:v>6572.2690934360426</c:v>
                </c:pt>
                <c:pt idx="6">
                  <c:v>10203.475106906853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 บาท'!$N$74</c:f>
              <c:strCache>
                <c:ptCount val="1"/>
                <c:pt idx="0">
                  <c:v>ค่าใช้จ่ายค่าไฟฟ้า(59-60)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บาท'!$L$75:$L$86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บาท'!$N$75:$N$86</c:f>
              <c:numCache>
                <c:formatCode>#,##0.00</c:formatCode>
                <c:ptCount val="7"/>
                <c:pt idx="0">
                  <c:v>3080.3158900838357</c:v>
                </c:pt>
                <c:pt idx="1">
                  <c:v>2193.6139762218031</c:v>
                </c:pt>
                <c:pt idx="2">
                  <c:v>174.05800212045202</c:v>
                </c:pt>
                <c:pt idx="3">
                  <c:v>348.84108008683887</c:v>
                </c:pt>
                <c:pt idx="4">
                  <c:v>1226.9446677408932</c:v>
                </c:pt>
                <c:pt idx="5">
                  <c:v>4549.8410709088303</c:v>
                </c:pt>
                <c:pt idx="6">
                  <c:v>4258.5221607131289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2150224"/>
        <c:axId val="-1332161104"/>
      </c:barChart>
      <c:catAx>
        <c:axId val="-13321502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32161104"/>
        <c:crosses val="autoZero"/>
        <c:auto val="1"/>
        <c:lblAlgn val="ctr"/>
        <c:lblOffset val="100"/>
        <c:noMultiLvlLbl val="0"/>
      </c:catAx>
      <c:valAx>
        <c:axId val="-13321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32150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เปรียบเทียบปริมาณการใช้ไฟฟ้า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ea typeface="Tahoma"/>
                <a:cs typeface="Calibri"/>
              </a:rPr>
              <a:t> 58 - 59</a:t>
            </a:r>
            <a:endParaRPr lang="en-US" sz="1400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อาคารอิงคศรีกสิการ  (หมายเลขมิเตอร์ 8752914)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'ไฟฟ้าเปรียบเทียบ 58-59 kWh บาท'!$M$109</c:f>
              <c:strCache>
                <c:ptCount val="1"/>
                <c:pt idx="0">
                  <c:v>ค่าใช้จ่ายค่าไฟฟ้า(58-59)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บาท'!$L$110:$L$121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บาท'!$M$110:$M$121</c:f>
              <c:numCache>
                <c:formatCode>#,##0.00</c:formatCode>
                <c:ptCount val="7"/>
                <c:pt idx="0">
                  <c:v>13816.12403863918</c:v>
                </c:pt>
                <c:pt idx="1">
                  <c:v>9522.0736102050087</c:v>
                </c:pt>
                <c:pt idx="2">
                  <c:v>9305.7599878667861</c:v>
                </c:pt>
                <c:pt idx="3">
                  <c:v>7624.2548460126727</c:v>
                </c:pt>
                <c:pt idx="4">
                  <c:v>10472.168355216802</c:v>
                </c:pt>
                <c:pt idx="5">
                  <c:v>9559.6641359069708</c:v>
                </c:pt>
                <c:pt idx="6">
                  <c:v>14237.407125916563</c:v>
                </c:pt>
              </c:numCache>
            </c:numRef>
          </c:val>
        </c:ser>
        <c:ser>
          <c:idx val="1"/>
          <c:order val="1"/>
          <c:tx>
            <c:strRef>
              <c:f>'ไฟฟ้าเปรียบเทียบ 58-59 kWh บาท'!$N$109</c:f>
              <c:strCache>
                <c:ptCount val="1"/>
                <c:pt idx="0">
                  <c:v>ค่าใช้จ่ายค่าไฟฟ้า(59-60)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'ไฟฟ้าเปรียบเทียบ 58-59 kWh บาท'!$L$110:$L$121</c:f>
              <c:strCache>
                <c:ptCount val="7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</c:strCache>
            </c:strRef>
          </c:cat>
          <c:val>
            <c:numRef>
              <c:f>'ไฟฟ้าเปรียบเทียบ 58-59 kWh บาท'!$N$110:$N$121</c:f>
              <c:numCache>
                <c:formatCode>#,##0.00</c:formatCode>
                <c:ptCount val="7"/>
                <c:pt idx="0">
                  <c:v>10509.313036756617</c:v>
                </c:pt>
                <c:pt idx="1">
                  <c:v>11333.672210479317</c:v>
                </c:pt>
                <c:pt idx="2">
                  <c:v>7310.4360890589851</c:v>
                </c:pt>
                <c:pt idx="3">
                  <c:v>8372.1859220841343</c:v>
                </c:pt>
                <c:pt idx="4">
                  <c:v>8693.779359992679</c:v>
                </c:pt>
                <c:pt idx="5">
                  <c:v>9172.4795989521353</c:v>
                </c:pt>
                <c:pt idx="6">
                  <c:v>10291.428555056729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22931648"/>
        <c:axId val="-1422911520"/>
      </c:barChart>
      <c:catAx>
        <c:axId val="-14229316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11520"/>
        <c:crosses val="autoZero"/>
        <c:auto val="1"/>
        <c:lblAlgn val="ctr"/>
        <c:lblOffset val="100"/>
        <c:noMultiLvlLbl val="0"/>
      </c:catAx>
      <c:valAx>
        <c:axId val="-142291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422931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ไฟฟ้า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22"/>
          <c:w val="0.8132900404256190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ไฟฟ้า '!$J$19</c:f>
              <c:strCache>
                <c:ptCount val="1"/>
                <c:pt idx="0">
                  <c:v>ปริมาณการปลดปล่อย GHGs ไฟฟ้า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'ปริมาณการปลดปล่อย GHGs ไฟฟ้า '!$I$20:$I$26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'!$J$20:$J$26</c:f>
              <c:numCache>
                <c:formatCode>#,##0.00</c:formatCode>
                <c:ptCount val="7"/>
                <c:pt idx="0">
                  <c:v>17520.701016000003</c:v>
                </c:pt>
                <c:pt idx="1">
                  <c:v>16611.68691</c:v>
                </c:pt>
                <c:pt idx="2">
                  <c:v>8827.3230500000009</c:v>
                </c:pt>
                <c:pt idx="3">
                  <c:v>8578.5181300000004</c:v>
                </c:pt>
                <c:pt idx="4">
                  <c:v>9712.6231020000105</c:v>
                </c:pt>
                <c:pt idx="5">
                  <c:v>13459.908097999991</c:v>
                </c:pt>
                <c:pt idx="6">
                  <c:v>13249.569242000001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56785520"/>
        <c:axId val="-1356784976"/>
        <c:axId val="0"/>
      </c:bar3DChart>
      <c:dateAx>
        <c:axId val="-13567855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56784976"/>
        <c:crosses val="autoZero"/>
        <c:auto val="1"/>
        <c:lblOffset val="100"/>
        <c:baseTimeUnit val="months"/>
      </c:dateAx>
      <c:valAx>
        <c:axId val="-135678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1356785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2711667344"/>
          <c:y val="0.88604997417491482"/>
          <c:w val="0.38290276740617507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18</xdr:row>
      <xdr:rowOff>137160</xdr:rowOff>
    </xdr:from>
    <xdr:to>
      <xdr:col>10</xdr:col>
      <xdr:colOff>518160</xdr:colOff>
      <xdr:row>30</xdr:row>
      <xdr:rowOff>198120</xdr:rowOff>
    </xdr:to>
    <xdr:graphicFrame macro="">
      <xdr:nvGraphicFramePr>
        <xdr:cNvPr id="2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53</xdr:row>
      <xdr:rowOff>0</xdr:rowOff>
    </xdr:from>
    <xdr:to>
      <xdr:col>10</xdr:col>
      <xdr:colOff>563880</xdr:colOff>
      <xdr:row>66</xdr:row>
      <xdr:rowOff>220980</xdr:rowOff>
    </xdr:to>
    <xdr:graphicFrame macro="">
      <xdr:nvGraphicFramePr>
        <xdr:cNvPr id="3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556260</xdr:colOff>
      <xdr:row>100</xdr:row>
      <xdr:rowOff>213360</xdr:rowOff>
    </xdr:to>
    <xdr:graphicFrame macro="">
      <xdr:nvGraphicFramePr>
        <xdr:cNvPr id="4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243840</xdr:colOff>
      <xdr:row>123</xdr:row>
      <xdr:rowOff>160020</xdr:rowOff>
    </xdr:from>
    <xdr:to>
      <xdr:col>10</xdr:col>
      <xdr:colOff>579120</xdr:colOff>
      <xdr:row>147</xdr:row>
      <xdr:rowOff>45720</xdr:rowOff>
    </xdr:to>
    <xdr:graphicFrame macro="">
      <xdr:nvGraphicFramePr>
        <xdr:cNvPr id="5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18</xdr:row>
      <xdr:rowOff>137160</xdr:rowOff>
    </xdr:from>
    <xdr:to>
      <xdr:col>10</xdr:col>
      <xdr:colOff>579120</xdr:colOff>
      <xdr:row>30</xdr:row>
      <xdr:rowOff>198120</xdr:rowOff>
    </xdr:to>
    <xdr:graphicFrame macro="">
      <xdr:nvGraphicFramePr>
        <xdr:cNvPr id="2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53</xdr:row>
      <xdr:rowOff>0</xdr:rowOff>
    </xdr:from>
    <xdr:to>
      <xdr:col>10</xdr:col>
      <xdr:colOff>571500</xdr:colOff>
      <xdr:row>66</xdr:row>
      <xdr:rowOff>220980</xdr:rowOff>
    </xdr:to>
    <xdr:graphicFrame macro="">
      <xdr:nvGraphicFramePr>
        <xdr:cNvPr id="3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563880</xdr:colOff>
      <xdr:row>100</xdr:row>
      <xdr:rowOff>213360</xdr:rowOff>
    </xdr:to>
    <xdr:graphicFrame macro="">
      <xdr:nvGraphicFramePr>
        <xdr:cNvPr id="4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243840</xdr:colOff>
      <xdr:row>123</xdr:row>
      <xdr:rowOff>160020</xdr:rowOff>
    </xdr:from>
    <xdr:to>
      <xdr:col>10</xdr:col>
      <xdr:colOff>586740</xdr:colOff>
      <xdr:row>147</xdr:row>
      <xdr:rowOff>45720</xdr:rowOff>
    </xdr:to>
    <xdr:graphicFrame macro="">
      <xdr:nvGraphicFramePr>
        <xdr:cNvPr id="5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2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35</xdr:row>
      <xdr:rowOff>15240</xdr:rowOff>
    </xdr:from>
    <xdr:to>
      <xdr:col>4</xdr:col>
      <xdr:colOff>1219200</xdr:colOff>
      <xdr:row>48</xdr:row>
      <xdr:rowOff>274320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51</xdr:row>
      <xdr:rowOff>15240</xdr:rowOff>
    </xdr:from>
    <xdr:to>
      <xdr:col>4</xdr:col>
      <xdr:colOff>1219200</xdr:colOff>
      <xdr:row>65</xdr:row>
      <xdr:rowOff>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2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35</xdr:row>
      <xdr:rowOff>15240</xdr:rowOff>
    </xdr:from>
    <xdr:to>
      <xdr:col>4</xdr:col>
      <xdr:colOff>1219200</xdr:colOff>
      <xdr:row>48</xdr:row>
      <xdr:rowOff>274320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51</xdr:row>
      <xdr:rowOff>15240</xdr:rowOff>
    </xdr:from>
    <xdr:to>
      <xdr:col>4</xdr:col>
      <xdr:colOff>1219200</xdr:colOff>
      <xdr:row>65</xdr:row>
      <xdr:rowOff>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</xdr:colOff>
      <xdr:row>84</xdr:row>
      <xdr:rowOff>15240</xdr:rowOff>
    </xdr:from>
    <xdr:to>
      <xdr:col>4</xdr:col>
      <xdr:colOff>1242060</xdr:colOff>
      <xdr:row>96</xdr:row>
      <xdr:rowOff>243840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53340</xdr:colOff>
      <xdr:row>102</xdr:row>
      <xdr:rowOff>15240</xdr:rowOff>
    </xdr:from>
    <xdr:to>
      <xdr:col>4</xdr:col>
      <xdr:colOff>1219200</xdr:colOff>
      <xdr:row>115</xdr:row>
      <xdr:rowOff>274320</xdr:rowOff>
    </xdr:to>
    <xdr:graphicFrame macro="">
      <xdr:nvGraphicFramePr>
        <xdr:cNvPr id="6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53340</xdr:colOff>
      <xdr:row>118</xdr:row>
      <xdr:rowOff>15240</xdr:rowOff>
    </xdr:from>
    <xdr:to>
      <xdr:col>4</xdr:col>
      <xdr:colOff>1219200</xdr:colOff>
      <xdr:row>132</xdr:row>
      <xdr:rowOff>0</xdr:rowOff>
    </xdr:to>
    <xdr:graphicFrame macro="">
      <xdr:nvGraphicFramePr>
        <xdr:cNvPr id="7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2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35</xdr:row>
      <xdr:rowOff>15240</xdr:rowOff>
    </xdr:from>
    <xdr:to>
      <xdr:col>4</xdr:col>
      <xdr:colOff>1219200</xdr:colOff>
      <xdr:row>48</xdr:row>
      <xdr:rowOff>274320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51</xdr:row>
      <xdr:rowOff>15240</xdr:rowOff>
    </xdr:from>
    <xdr:to>
      <xdr:col>4</xdr:col>
      <xdr:colOff>1219200</xdr:colOff>
      <xdr:row>65</xdr:row>
      <xdr:rowOff>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4</xdr:col>
      <xdr:colOff>1158240</xdr:colOff>
      <xdr:row>30</xdr:row>
      <xdr:rowOff>99060</xdr:rowOff>
    </xdr:to>
    <xdr:graphicFrame macro="">
      <xdr:nvGraphicFramePr>
        <xdr:cNvPr id="2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33</xdr:row>
      <xdr:rowOff>236220</xdr:rowOff>
    </xdr:from>
    <xdr:to>
      <xdr:col>4</xdr:col>
      <xdr:colOff>1173480</xdr:colOff>
      <xdr:row>47</xdr:row>
      <xdr:rowOff>198120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48</xdr:row>
      <xdr:rowOff>236220</xdr:rowOff>
    </xdr:from>
    <xdr:to>
      <xdr:col>4</xdr:col>
      <xdr:colOff>1173480</xdr:colOff>
      <xdr:row>63</xdr:row>
      <xdr:rowOff>220980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4</xdr:col>
      <xdr:colOff>1173480</xdr:colOff>
      <xdr:row>95</xdr:row>
      <xdr:rowOff>189412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</xdr:colOff>
      <xdr:row>99</xdr:row>
      <xdr:rowOff>241663</xdr:rowOff>
    </xdr:from>
    <xdr:to>
      <xdr:col>4</xdr:col>
      <xdr:colOff>1173480</xdr:colOff>
      <xdr:row>113</xdr:row>
      <xdr:rowOff>161109</xdr:rowOff>
    </xdr:to>
    <xdr:graphicFrame macro="">
      <xdr:nvGraphicFramePr>
        <xdr:cNvPr id="6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7620</xdr:colOff>
      <xdr:row>114</xdr:row>
      <xdr:rowOff>192677</xdr:rowOff>
    </xdr:from>
    <xdr:to>
      <xdr:col>4</xdr:col>
      <xdr:colOff>1173480</xdr:colOff>
      <xdr:row>129</xdr:row>
      <xdr:rowOff>131717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1%20&#3610;&#3633;&#3609;&#3607;&#3638;&#3585;&#3585;&#3634;&#3619;&#3651;&#3594;&#3657;&#3652;&#3615;&#3615;&#3657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5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5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.1%20&#3610;&#3633;&#3609;&#3607;&#3638;&#3585;&#3585;&#3634;&#3619;&#3651;&#3594;&#3657;&#3648;&#3594;&#3639;&#3657;&#3629;&#3648;&#3614;&#3621;&#3636;&#359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.2%20&#3610;&#3633;&#3609;&#3607;&#3638;&#3585;&#3585;&#3634;&#3619;&#3651;&#3594;&#3657;&#3609;&#3657;&#3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3.2%20&#3610;&#3633;&#3609;&#3607;&#3638;&#3585;&#3585;&#3634;&#3619;&#3651;&#3594;&#3657;&#3585;&#3619;&#3632;&#3604;&#3634;&#36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เปรียบเทียบ 04-60-05-60"/>
      <sheetName val="พื้นที่อาคาร"/>
      <sheetName val="ปริมาณก๊าซเรือนกระจก (kgCO2)"/>
      <sheetName val="ไฟฟ้า-ต.ค-58-ก.ย-59"/>
      <sheetName val="ไฟฟ้า-ต.ค-59-ก.ย-60"/>
      <sheetName val="ไฟฟ้าเปรียบเทียบ 58-59 kWh"/>
      <sheetName val="ไฟฟ้าเปรียบเทียบ 58-59 kWh บาท"/>
      <sheetName val="ไฟฟ้า-ต.ค-59-ก.ย-60 (รวม3อาคาร)"/>
      <sheetName val="ปริมาณการปลดปล่อย GHGs (kgCO2) "/>
      <sheetName val="ไฟฟ้าเปรียบเทียบ 58-59"/>
    </sheetNames>
    <sheetDataSet>
      <sheetData sheetId="0"/>
      <sheetData sheetId="1"/>
      <sheetData sheetId="2"/>
      <sheetData sheetId="3"/>
      <sheetData sheetId="4">
        <row r="99">
          <cell r="C99">
            <v>2900</v>
          </cell>
          <cell r="E99">
            <v>10509.313036756617</v>
          </cell>
        </row>
        <row r="100">
          <cell r="C100">
            <v>3100</v>
          </cell>
          <cell r="E100">
            <v>11333.672210479317</v>
          </cell>
        </row>
        <row r="101">
          <cell r="C101">
            <v>2100</v>
          </cell>
          <cell r="E101">
            <v>7310.4360890589851</v>
          </cell>
        </row>
        <row r="102">
          <cell r="C102">
            <v>2400</v>
          </cell>
          <cell r="E102">
            <v>8372.1859220841343</v>
          </cell>
        </row>
        <row r="103">
          <cell r="C103">
            <v>2480.0000000000182</v>
          </cell>
          <cell r="E103">
            <v>8693.779359992679</v>
          </cell>
        </row>
        <row r="104">
          <cell r="C104">
            <v>2519.9999999999818</v>
          </cell>
          <cell r="E104">
            <v>9172.4795989521353</v>
          </cell>
        </row>
        <row r="105">
          <cell r="C105">
            <v>2900</v>
          </cell>
          <cell r="E105">
            <v>10291.428555056729</v>
          </cell>
        </row>
      </sheetData>
      <sheetData sheetId="5">
        <row r="4">
          <cell r="M4" t="str">
            <v>ปริมาณการใช้ไฟฟ้า(58-59)  (kWh)</v>
          </cell>
          <cell r="N4" t="str">
            <v>ปริมาณการใช้ไฟฟ้า(59-60)  (kWh)</v>
          </cell>
        </row>
        <row r="5">
          <cell r="L5" t="str">
            <v>ต.ค.</v>
          </cell>
          <cell r="M5">
            <v>25230.68</v>
          </cell>
          <cell r="N5">
            <v>24805.72</v>
          </cell>
        </row>
        <row r="6">
          <cell r="L6" t="str">
            <v>พ.ย.</v>
          </cell>
          <cell r="M6">
            <v>22581.05</v>
          </cell>
          <cell r="N6">
            <v>23093.45</v>
          </cell>
        </row>
        <row r="7">
          <cell r="L7" t="str">
            <v>ธ.ค.</v>
          </cell>
          <cell r="M7">
            <v>15640.74</v>
          </cell>
          <cell r="N7">
            <v>11214.75</v>
          </cell>
        </row>
        <row r="8">
          <cell r="L8" t="str">
            <v>ม.ค.</v>
          </cell>
          <cell r="M8">
            <v>14109.36</v>
          </cell>
          <cell r="N8">
            <v>9873.35</v>
          </cell>
        </row>
        <row r="9">
          <cell r="L9" t="str">
            <v>ก.พ.</v>
          </cell>
          <cell r="M9">
            <v>15887.69</v>
          </cell>
          <cell r="N9">
            <v>10532.09</v>
          </cell>
        </row>
        <row r="10">
          <cell r="L10" t="str">
            <v>มี.ค.</v>
          </cell>
          <cell r="M10">
            <v>25135.87</v>
          </cell>
          <cell r="N10">
            <v>16611.91</v>
          </cell>
        </row>
        <row r="11">
          <cell r="L11" t="str">
            <v>เม.ย.</v>
          </cell>
          <cell r="M11">
            <v>26360.57</v>
          </cell>
          <cell r="N11">
            <v>16043.39</v>
          </cell>
        </row>
        <row r="12">
          <cell r="L12" t="str">
            <v>พ.ค.</v>
          </cell>
          <cell r="M12">
            <v>27923.16</v>
          </cell>
          <cell r="N12">
            <v>0</v>
          </cell>
        </row>
        <row r="13">
          <cell r="L13" t="str">
            <v>มิ.ย.</v>
          </cell>
          <cell r="M13">
            <v>27083.41</v>
          </cell>
          <cell r="N13">
            <v>0</v>
          </cell>
        </row>
        <row r="14">
          <cell r="L14" t="str">
            <v>ก.ค.</v>
          </cell>
          <cell r="M14">
            <v>22885.97</v>
          </cell>
          <cell r="N14">
            <v>0</v>
          </cell>
        </row>
        <row r="15">
          <cell r="L15" t="str">
            <v>ส.ค.</v>
          </cell>
          <cell r="M15">
            <v>24682.92</v>
          </cell>
          <cell r="N15">
            <v>0</v>
          </cell>
        </row>
        <row r="16">
          <cell r="L16" t="str">
            <v>ก.ย.</v>
          </cell>
          <cell r="M16">
            <v>23809.39</v>
          </cell>
          <cell r="N16">
            <v>0</v>
          </cell>
        </row>
        <row r="39">
          <cell r="M39" t="str">
            <v>ปริมาณการใช้ไฟฟ้า(58-59)  (kWh)</v>
          </cell>
          <cell r="N39" t="str">
            <v>ปริมาณการใช้ไฟฟ้า(59-60)  (kWh)</v>
          </cell>
        </row>
        <row r="40">
          <cell r="L40" t="str">
            <v>ต.ค.</v>
          </cell>
          <cell r="M40">
            <v>5740</v>
          </cell>
          <cell r="N40">
            <v>4640</v>
          </cell>
        </row>
        <row r="41">
          <cell r="L41" t="str">
            <v>พ.ย.</v>
          </cell>
          <cell r="M41">
            <v>3680</v>
          </cell>
          <cell r="N41">
            <v>4680</v>
          </cell>
        </row>
        <row r="42">
          <cell r="L42" t="str">
            <v>ธ.ค.</v>
          </cell>
          <cell r="M42">
            <v>5160</v>
          </cell>
          <cell r="N42">
            <v>3360</v>
          </cell>
        </row>
        <row r="43">
          <cell r="L43" t="str">
            <v>ม.ค.</v>
          </cell>
          <cell r="M43">
            <v>3480</v>
          </cell>
          <cell r="N43">
            <v>3880</v>
          </cell>
        </row>
        <row r="44">
          <cell r="L44" t="str">
            <v>ก.พ.</v>
          </cell>
          <cell r="M44">
            <v>6040</v>
          </cell>
          <cell r="N44">
            <v>5040</v>
          </cell>
        </row>
        <row r="45">
          <cell r="L45" t="str">
            <v>มี.ค.</v>
          </cell>
          <cell r="M45">
            <v>4720</v>
          </cell>
          <cell r="N45">
            <v>5120</v>
          </cell>
        </row>
        <row r="46">
          <cell r="L46" t="str">
            <v>เม.ย.</v>
          </cell>
          <cell r="M46">
            <v>7104.0000000000146</v>
          </cell>
          <cell r="N46">
            <v>4960</v>
          </cell>
        </row>
        <row r="47">
          <cell r="L47" t="str">
            <v>พ.ค.</v>
          </cell>
          <cell r="M47">
            <v>4735.9999999999854</v>
          </cell>
          <cell r="N47">
            <v>0</v>
          </cell>
        </row>
        <row r="48">
          <cell r="L48" t="str">
            <v>มิ.ย.</v>
          </cell>
          <cell r="M48">
            <v>3807.9999999999927</v>
          </cell>
          <cell r="N48">
            <v>0</v>
          </cell>
        </row>
        <row r="49">
          <cell r="L49" t="str">
            <v>ก.ค.</v>
          </cell>
          <cell r="M49">
            <v>5712.0000000000073</v>
          </cell>
          <cell r="N49">
            <v>0</v>
          </cell>
        </row>
        <row r="50">
          <cell r="L50" t="str">
            <v>ส.ค.</v>
          </cell>
          <cell r="M50">
            <v>4400</v>
          </cell>
          <cell r="N50">
            <v>0</v>
          </cell>
        </row>
        <row r="51">
          <cell r="L51" t="str">
            <v>ก.ย.</v>
          </cell>
          <cell r="M51">
            <v>5160</v>
          </cell>
          <cell r="N51">
            <v>0</v>
          </cell>
        </row>
        <row r="74">
          <cell r="M74" t="str">
            <v>ปริมาณการใช้ไฟฟ้า(58-59)  (kWh)</v>
          </cell>
          <cell r="N74" t="str">
            <v>ปริมาณการใช้ไฟฟ้า(59-60)  (kWh)</v>
          </cell>
        </row>
        <row r="75">
          <cell r="L75" t="str">
            <v>ต.ค.</v>
          </cell>
          <cell r="M75">
            <v>1550</v>
          </cell>
          <cell r="N75">
            <v>850</v>
          </cell>
        </row>
        <row r="76">
          <cell r="L76" t="str">
            <v>พ.ย.</v>
          </cell>
          <cell r="M76">
            <v>700</v>
          </cell>
          <cell r="N76">
            <v>600</v>
          </cell>
        </row>
        <row r="77">
          <cell r="L77" t="str">
            <v>ธ.ค.</v>
          </cell>
          <cell r="M77">
            <v>250</v>
          </cell>
          <cell r="N77">
            <v>50</v>
          </cell>
        </row>
        <row r="78">
          <cell r="L78" t="str">
            <v>ม.ค.</v>
          </cell>
          <cell r="M78">
            <v>100</v>
          </cell>
          <cell r="N78">
            <v>100</v>
          </cell>
        </row>
        <row r="79">
          <cell r="L79" t="str">
            <v>ก.พ.</v>
          </cell>
          <cell r="M79">
            <v>650</v>
          </cell>
          <cell r="N79">
            <v>350</v>
          </cell>
        </row>
        <row r="80">
          <cell r="L80" t="str">
            <v>มี.ค.</v>
          </cell>
          <cell r="M80">
            <v>1650</v>
          </cell>
          <cell r="N80">
            <v>1250</v>
          </cell>
        </row>
        <row r="81">
          <cell r="L81" t="str">
            <v>เม.ย.</v>
          </cell>
          <cell r="M81">
            <v>2579.9999999999955</v>
          </cell>
          <cell r="N81">
            <v>1200</v>
          </cell>
        </row>
        <row r="82">
          <cell r="L82" t="str">
            <v>พ.ค.</v>
          </cell>
          <cell r="M82">
            <v>1720.0000000000045</v>
          </cell>
          <cell r="N82">
            <v>0</v>
          </cell>
        </row>
        <row r="83">
          <cell r="L83" t="str">
            <v>มิ.ย.</v>
          </cell>
          <cell r="M83">
            <v>920.00000000000455</v>
          </cell>
          <cell r="N83">
            <v>0</v>
          </cell>
        </row>
        <row r="84">
          <cell r="L84" t="str">
            <v>ก.ค.</v>
          </cell>
          <cell r="M84">
            <v>1379.9999999999955</v>
          </cell>
          <cell r="N84">
            <v>0</v>
          </cell>
        </row>
        <row r="85">
          <cell r="L85" t="str">
            <v>ส.ค.</v>
          </cell>
          <cell r="M85">
            <v>850</v>
          </cell>
          <cell r="N85">
            <v>0</v>
          </cell>
        </row>
        <row r="86">
          <cell r="L86" t="str">
            <v>ก.ย.</v>
          </cell>
          <cell r="M86">
            <v>1200</v>
          </cell>
          <cell r="N86">
            <v>0</v>
          </cell>
        </row>
        <row r="109">
          <cell r="M109" t="str">
            <v>ปริมาณการใช้ไฟฟ้า(58-59)  (kWh)</v>
          </cell>
          <cell r="N109" t="str">
            <v>ปริมาณการใช้ไฟฟ้า(59-60)  (kWh)</v>
          </cell>
        </row>
        <row r="110">
          <cell r="L110" t="str">
            <v>ต.ค.</v>
          </cell>
          <cell r="M110">
            <v>3500</v>
          </cell>
          <cell r="N110">
            <v>2900</v>
          </cell>
        </row>
        <row r="111">
          <cell r="L111" t="str">
            <v>พ.ย.</v>
          </cell>
          <cell r="M111">
            <v>2400</v>
          </cell>
          <cell r="N111">
            <v>3100</v>
          </cell>
        </row>
        <row r="112">
          <cell r="L112" t="str">
            <v>ธ.ค.</v>
          </cell>
          <cell r="M112">
            <v>2400</v>
          </cell>
          <cell r="N112">
            <v>2100</v>
          </cell>
        </row>
        <row r="113">
          <cell r="L113" t="str">
            <v>ม.ค.</v>
          </cell>
          <cell r="M113">
            <v>2000</v>
          </cell>
          <cell r="N113">
            <v>2400</v>
          </cell>
        </row>
        <row r="114">
          <cell r="L114" t="str">
            <v>ก.พ.</v>
          </cell>
          <cell r="M114">
            <v>2700</v>
          </cell>
          <cell r="N114">
            <v>2480.0000000000182</v>
          </cell>
        </row>
        <row r="115">
          <cell r="L115" t="str">
            <v>มี.ค.</v>
          </cell>
          <cell r="M115">
            <v>2400</v>
          </cell>
          <cell r="N115">
            <v>2519.9999999999818</v>
          </cell>
        </row>
        <row r="116">
          <cell r="L116" t="str">
            <v>เม.ย.</v>
          </cell>
          <cell r="M116">
            <v>3600</v>
          </cell>
          <cell r="N116">
            <v>2900</v>
          </cell>
        </row>
        <row r="117">
          <cell r="L117" t="str">
            <v>พ.ค.</v>
          </cell>
          <cell r="M117">
            <v>2400</v>
          </cell>
          <cell r="N117">
            <v>0</v>
          </cell>
        </row>
        <row r="118">
          <cell r="L118" t="str">
            <v>มิ.ย.</v>
          </cell>
          <cell r="M118">
            <v>2239.9999999999636</v>
          </cell>
          <cell r="N118">
            <v>0</v>
          </cell>
        </row>
        <row r="119">
          <cell r="L119" t="str">
            <v>ก.ค.</v>
          </cell>
          <cell r="M119">
            <v>3360.0000000000364</v>
          </cell>
          <cell r="N119">
            <v>0</v>
          </cell>
        </row>
        <row r="120">
          <cell r="L120" t="str">
            <v>ส.ค.</v>
          </cell>
          <cell r="M120">
            <v>2800</v>
          </cell>
          <cell r="N120">
            <v>0</v>
          </cell>
        </row>
        <row r="121">
          <cell r="L121" t="str">
            <v>ก.ย.</v>
          </cell>
          <cell r="M121">
            <v>3200</v>
          </cell>
          <cell r="N121">
            <v>0</v>
          </cell>
        </row>
      </sheetData>
      <sheetData sheetId="6">
        <row r="4">
          <cell r="M4" t="str">
            <v>ค่าใช้จ่ายค่าไฟฟ้า(58-59)  (บาท)</v>
          </cell>
          <cell r="N4" t="str">
            <v>ค่าใช้จ่ายค่าไฟฟ้า(59-60)  (บาท)</v>
          </cell>
        </row>
        <row r="5">
          <cell r="L5" t="str">
            <v>ต.ค.</v>
          </cell>
          <cell r="M5">
            <v>99597.20127406079</v>
          </cell>
          <cell r="N5">
            <v>89893.474683494598</v>
          </cell>
        </row>
        <row r="6">
          <cell r="L6" t="str">
            <v>พ.ย.</v>
          </cell>
          <cell r="M6">
            <v>89591.008456549927</v>
          </cell>
          <cell r="N6">
            <v>84430.191131965665</v>
          </cell>
        </row>
        <row r="7">
          <cell r="L7" t="str">
            <v>ธ.ค.</v>
          </cell>
          <cell r="M7">
            <v>60645.40519692815</v>
          </cell>
          <cell r="N7">
            <v>39040.339585606787</v>
          </cell>
        </row>
        <row r="8">
          <cell r="L8" t="str">
            <v>ม.ค.</v>
          </cell>
          <cell r="M8">
            <v>53786.678177068687</v>
          </cell>
          <cell r="N8">
            <v>34442.300780753911</v>
          </cell>
        </row>
        <row r="9">
          <cell r="L9" t="str">
            <v>ก.พ.</v>
          </cell>
          <cell r="M9">
            <v>61621.690539072013</v>
          </cell>
          <cell r="N9">
            <v>36920.833330477668</v>
          </cell>
        </row>
        <row r="10">
          <cell r="L10" t="str">
            <v>มี.ค.</v>
          </cell>
          <cell r="M10">
            <v>100121.03123492497</v>
          </cell>
          <cell r="N10">
            <v>60465.240307392887</v>
          </cell>
        </row>
        <row r="11">
          <cell r="L11" t="str">
            <v>เม.ย.</v>
          </cell>
          <cell r="M11">
            <v>104251.71310033955</v>
          </cell>
          <cell r="N11">
            <v>56934.276539969505</v>
          </cell>
        </row>
        <row r="12">
          <cell r="L12" t="str">
            <v>พ.ค.</v>
          </cell>
          <cell r="M12">
            <v>102798.90002251994</v>
          </cell>
          <cell r="N12">
            <v>0</v>
          </cell>
        </row>
        <row r="13">
          <cell r="L13" t="str">
            <v>มิ.ย.</v>
          </cell>
          <cell r="M13">
            <v>99707.366818759663</v>
          </cell>
          <cell r="N13">
            <v>0</v>
          </cell>
        </row>
        <row r="14">
          <cell r="L14" t="str">
            <v>ก.ค.</v>
          </cell>
          <cell r="M14">
            <v>82564.678922091785</v>
          </cell>
          <cell r="N14">
            <v>0</v>
          </cell>
        </row>
        <row r="15">
          <cell r="L15" t="str">
            <v>ส.ค.</v>
          </cell>
          <cell r="M15">
            <v>91469.571621577474</v>
          </cell>
          <cell r="N15">
            <v>0</v>
          </cell>
        </row>
        <row r="16">
          <cell r="L16" t="str">
            <v>ก.ย.</v>
          </cell>
          <cell r="M16">
            <v>86941.283538088595</v>
          </cell>
          <cell r="N16">
            <v>0</v>
          </cell>
        </row>
        <row r="39">
          <cell r="M39" t="str">
            <v>ค่าใช้จ่ายค่าไฟฟ้า(58-59)  (บาท)</v>
          </cell>
          <cell r="N39" t="str">
            <v>ค่าใช้จ่ายค่าไฟฟ้า(59-60)  (บาท)</v>
          </cell>
        </row>
        <row r="40">
          <cell r="L40" t="str">
            <v>ต.ค.</v>
          </cell>
          <cell r="M40">
            <v>22658.443423368255</v>
          </cell>
          <cell r="N40">
            <v>16814.900858810586</v>
          </cell>
        </row>
        <row r="41">
          <cell r="L41" t="str">
            <v>พ.ย.</v>
          </cell>
          <cell r="M41">
            <v>14600.512868981014</v>
          </cell>
          <cell r="N41">
            <v>17110.189014530064</v>
          </cell>
        </row>
        <row r="42">
          <cell r="L42" t="str">
            <v>ธ.ค.</v>
          </cell>
          <cell r="M42">
            <v>20007.383973913591</v>
          </cell>
          <cell r="N42">
            <v>11696.697742494376</v>
          </cell>
        </row>
        <row r="43">
          <cell r="L43" t="str">
            <v>ม.ค.</v>
          </cell>
          <cell r="M43">
            <v>13266.203432062051</v>
          </cell>
          <cell r="N43">
            <v>13535.033907369349</v>
          </cell>
        </row>
        <row r="44">
          <cell r="L44" t="str">
            <v>ก.พ.</v>
          </cell>
          <cell r="M44">
            <v>23426.628468707215</v>
          </cell>
          <cell r="N44">
            <v>17668.003215468863</v>
          </cell>
        </row>
        <row r="45">
          <cell r="L45" t="str">
            <v>มี.ค.</v>
          </cell>
          <cell r="M45">
            <v>18800.672800617042</v>
          </cell>
          <cell r="N45">
            <v>18636.14902644257</v>
          </cell>
        </row>
        <row r="46">
          <cell r="L46" t="str">
            <v>เม.ย.</v>
          </cell>
          <cell r="M46">
            <v>28095.150061808741</v>
          </cell>
          <cell r="N46">
            <v>17601.891597614267</v>
          </cell>
        </row>
        <row r="47">
          <cell r="L47" t="str">
            <v>พ.ค.</v>
          </cell>
          <cell r="M47">
            <v>17435.547785660827</v>
          </cell>
          <cell r="N47">
            <v>0</v>
          </cell>
        </row>
        <row r="48">
          <cell r="L48" t="str">
            <v>มิ.ย.</v>
          </cell>
          <cell r="M48">
            <v>14019.122881713789</v>
          </cell>
          <cell r="N48">
            <v>0</v>
          </cell>
        </row>
        <row r="49">
          <cell r="L49" t="str">
            <v>ก.ค.</v>
          </cell>
          <cell r="M49">
            <v>20606.924067583277</v>
          </cell>
          <cell r="N49">
            <v>0</v>
          </cell>
        </row>
        <row r="50">
          <cell r="L50" t="str">
            <v>ส.ค.</v>
          </cell>
          <cell r="M50">
            <v>16305.44988740963</v>
          </cell>
          <cell r="N50">
            <v>0</v>
          </cell>
        </row>
        <row r="51">
          <cell r="L51" t="str">
            <v>ก.ย.</v>
          </cell>
          <cell r="M51">
            <v>18842.020860531797</v>
          </cell>
          <cell r="N51">
            <v>0</v>
          </cell>
        </row>
        <row r="74">
          <cell r="M74" t="str">
            <v>ค่าใช้จ่ายค่าไฟฟ้า(58-59)  (บาท)</v>
          </cell>
          <cell r="N74" t="str">
            <v>ค่าใช้จ่ายค่าไฟฟ้า(59-60)  (บาท)</v>
          </cell>
        </row>
        <row r="75">
          <cell r="L75" t="str">
            <v>ต.ค.</v>
          </cell>
          <cell r="M75">
            <v>6118.569217111637</v>
          </cell>
          <cell r="N75">
            <v>3080.3158900838357</v>
          </cell>
        </row>
        <row r="76">
          <cell r="L76" t="str">
            <v>พ.ย.</v>
          </cell>
          <cell r="M76">
            <v>2777.2714696431276</v>
          </cell>
          <cell r="N76">
            <v>2193.6139762218031</v>
          </cell>
        </row>
        <row r="77">
          <cell r="L77" t="str">
            <v>ธ.ค.</v>
          </cell>
          <cell r="M77">
            <v>969.34999873612355</v>
          </cell>
          <cell r="N77">
            <v>174.05800212045202</v>
          </cell>
        </row>
        <row r="78">
          <cell r="L78" t="str">
            <v>ม.ค.</v>
          </cell>
          <cell r="M78">
            <v>381.21274230063364</v>
          </cell>
          <cell r="N78">
            <v>348.84108008683887</v>
          </cell>
        </row>
        <row r="79">
          <cell r="L79" t="str">
            <v>ก.พ.</v>
          </cell>
          <cell r="M79">
            <v>2521.0775669966374</v>
          </cell>
          <cell r="N79">
            <v>1226.9446677408932</v>
          </cell>
        </row>
        <row r="80">
          <cell r="L80" t="str">
            <v>มี.ค.</v>
          </cell>
          <cell r="M80">
            <v>6572.2690934360426</v>
          </cell>
          <cell r="N80">
            <v>4549.8410709088303</v>
          </cell>
        </row>
        <row r="81">
          <cell r="L81" t="str">
            <v>เม.ย.</v>
          </cell>
          <cell r="M81">
            <v>10203.475106906853</v>
          </cell>
          <cell r="N81">
            <v>4258.5221607131289</v>
          </cell>
        </row>
        <row r="82">
          <cell r="L82" t="str">
            <v>พ.ค.</v>
          </cell>
          <cell r="M82">
            <v>6332.1668478329375</v>
          </cell>
          <cell r="N82">
            <v>0</v>
          </cell>
        </row>
        <row r="83">
          <cell r="L83" t="str">
            <v>มิ.ย.</v>
          </cell>
          <cell r="M83">
            <v>3386.9729651199514</v>
          </cell>
          <cell r="N83">
            <v>0</v>
          </cell>
        </row>
        <row r="84">
          <cell r="L84" t="str">
            <v>ก.ค.</v>
          </cell>
          <cell r="M84">
            <v>4978.5635877564409</v>
          </cell>
          <cell r="N84">
            <v>0</v>
          </cell>
        </row>
        <row r="85">
          <cell r="L85" t="str">
            <v>ส.ค.</v>
          </cell>
          <cell r="M85">
            <v>3149.9164555223147</v>
          </cell>
          <cell r="N85">
            <v>0</v>
          </cell>
        </row>
        <row r="86">
          <cell r="L86" t="str">
            <v>ก.ย.</v>
          </cell>
          <cell r="M86">
            <v>4381.8653164027437</v>
          </cell>
          <cell r="N86">
            <v>0</v>
          </cell>
        </row>
        <row r="109">
          <cell r="M109" t="str">
            <v>ค่าใช้จ่ายค่าไฟฟ้า(58-59)  (บาท)</v>
          </cell>
          <cell r="N109" t="str">
            <v>ค่าใช้จ่ายค่าไฟฟ้า(59-60)  (บาท)</v>
          </cell>
        </row>
        <row r="110">
          <cell r="L110" t="str">
            <v>ต.ค.</v>
          </cell>
          <cell r="M110">
            <v>13816.12403863918</v>
          </cell>
          <cell r="N110">
            <v>10509.313036756617</v>
          </cell>
        </row>
        <row r="111">
          <cell r="L111" t="str">
            <v>พ.ย.</v>
          </cell>
          <cell r="M111">
            <v>9522.0736102050087</v>
          </cell>
          <cell r="N111">
            <v>11333.672210479317</v>
          </cell>
        </row>
        <row r="112">
          <cell r="L112" t="str">
            <v>ธ.ค.</v>
          </cell>
          <cell r="M112">
            <v>9305.7599878667861</v>
          </cell>
          <cell r="N112">
            <v>7310.4360890589851</v>
          </cell>
        </row>
        <row r="113">
          <cell r="L113" t="str">
            <v>ม.ค.</v>
          </cell>
          <cell r="M113">
            <v>7624.2548460126727</v>
          </cell>
          <cell r="N113">
            <v>8372.1859220841343</v>
          </cell>
        </row>
        <row r="114">
          <cell r="L114" t="str">
            <v>ก.พ.</v>
          </cell>
          <cell r="M114">
            <v>10472.168355216802</v>
          </cell>
          <cell r="N114">
            <v>8693.779359992679</v>
          </cell>
        </row>
        <row r="115">
          <cell r="L115" t="str">
            <v>มี.ค.</v>
          </cell>
          <cell r="M115">
            <v>9559.6641359069708</v>
          </cell>
          <cell r="N115">
            <v>9172.4795989521353</v>
          </cell>
        </row>
        <row r="116">
          <cell r="L116" t="str">
            <v>เม.ย.</v>
          </cell>
          <cell r="M116">
            <v>14237.407125916563</v>
          </cell>
          <cell r="N116">
            <v>10291.428555056729</v>
          </cell>
        </row>
        <row r="117">
          <cell r="L117" t="str">
            <v>พ.ค.</v>
          </cell>
          <cell r="M117">
            <v>2400</v>
          </cell>
          <cell r="N117">
            <v>0</v>
          </cell>
        </row>
        <row r="118">
          <cell r="L118" t="str">
            <v>มิ.ย.</v>
          </cell>
          <cell r="M118">
            <v>2239.9999999999636</v>
          </cell>
          <cell r="N118">
            <v>0</v>
          </cell>
        </row>
        <row r="119">
          <cell r="L119" t="str">
            <v>ก.ค.</v>
          </cell>
          <cell r="M119">
            <v>3360.0000000000364</v>
          </cell>
          <cell r="N119">
            <v>0</v>
          </cell>
        </row>
        <row r="120">
          <cell r="L120" t="str">
            <v>ส.ค.</v>
          </cell>
          <cell r="M120">
            <v>2800</v>
          </cell>
          <cell r="N120">
            <v>0</v>
          </cell>
        </row>
        <row r="121">
          <cell r="L121" t="str">
            <v>ก.ย.</v>
          </cell>
          <cell r="M121">
            <v>3200</v>
          </cell>
          <cell r="N121">
            <v>0</v>
          </cell>
        </row>
      </sheetData>
      <sheetData sheetId="7">
        <row r="5">
          <cell r="F5">
            <v>17520.701016000003</v>
          </cell>
        </row>
        <row r="6">
          <cell r="F6">
            <v>16611.68691</v>
          </cell>
        </row>
        <row r="7">
          <cell r="F7">
            <v>8827.3230500000009</v>
          </cell>
        </row>
        <row r="8">
          <cell r="F8">
            <v>8578.5181300000004</v>
          </cell>
        </row>
        <row r="9">
          <cell r="F9">
            <v>9712.6231020000105</v>
          </cell>
        </row>
        <row r="10">
          <cell r="F10">
            <v>13459.908097999991</v>
          </cell>
        </row>
        <row r="11">
          <cell r="F11">
            <v>13249.569242000001</v>
          </cell>
        </row>
      </sheetData>
      <sheetData sheetId="8">
        <row r="5">
          <cell r="D5">
            <v>87.603505080000019</v>
          </cell>
        </row>
        <row r="19">
          <cell r="J19" t="str">
            <v>ปริมาณการปลดปล่อย GHGs ไฟฟ้า (kgCO2)</v>
          </cell>
        </row>
        <row r="20">
          <cell r="I20">
            <v>21824</v>
          </cell>
          <cell r="J20">
            <v>17520.701016000003</v>
          </cell>
        </row>
        <row r="21">
          <cell r="I21">
            <v>21855</v>
          </cell>
          <cell r="J21">
            <v>16611.68691</v>
          </cell>
        </row>
        <row r="22">
          <cell r="I22">
            <v>21885</v>
          </cell>
          <cell r="J22">
            <v>8827.3230500000009</v>
          </cell>
        </row>
        <row r="23">
          <cell r="I23">
            <v>21916</v>
          </cell>
          <cell r="J23">
            <v>8578.5181300000004</v>
          </cell>
        </row>
        <row r="24">
          <cell r="I24">
            <v>21947</v>
          </cell>
          <cell r="J24">
            <v>9712.6231020000105</v>
          </cell>
        </row>
        <row r="25">
          <cell r="I25">
            <v>21976</v>
          </cell>
          <cell r="J25">
            <v>13459.908097999991</v>
          </cell>
        </row>
        <row r="26">
          <cell r="I26">
            <v>22007</v>
          </cell>
          <cell r="J26">
            <v>13249.569242000001</v>
          </cell>
        </row>
        <row r="36">
          <cell r="J36" t="str">
            <v>ปริมาณการใช้ไฟฟ้า คน/(kWh)</v>
          </cell>
        </row>
        <row r="37">
          <cell r="I37">
            <v>21824</v>
          </cell>
          <cell r="J37">
            <v>87.603505080000019</v>
          </cell>
        </row>
        <row r="38">
          <cell r="I38">
            <v>21855</v>
          </cell>
          <cell r="J38">
            <v>83.058434550000001</v>
          </cell>
        </row>
        <row r="39">
          <cell r="I39">
            <v>21885</v>
          </cell>
          <cell r="J39">
            <v>44.136615250000006</v>
          </cell>
        </row>
        <row r="40">
          <cell r="I40">
            <v>21916</v>
          </cell>
          <cell r="J40">
            <v>42.892590650000002</v>
          </cell>
        </row>
        <row r="41">
          <cell r="I41">
            <v>21947</v>
          </cell>
          <cell r="J41">
            <v>48.563115510000053</v>
          </cell>
        </row>
        <row r="42">
          <cell r="I42">
            <v>21976</v>
          </cell>
          <cell r="J42">
            <v>67.299540489999956</v>
          </cell>
        </row>
        <row r="43">
          <cell r="I43">
            <v>22007</v>
          </cell>
          <cell r="J43">
            <v>66.247846210000006</v>
          </cell>
        </row>
        <row r="52">
          <cell r="J52" t="str">
            <v>ปริมาณการใช้ไฟฟ้า พื้นที่/(kWh/ตรม.)</v>
          </cell>
        </row>
        <row r="53">
          <cell r="I53">
            <v>21824</v>
          </cell>
          <cell r="J53">
            <v>1.9392032115107916</v>
          </cell>
        </row>
        <row r="54">
          <cell r="I54">
            <v>21855</v>
          </cell>
          <cell r="J54">
            <v>1.8385929064748201</v>
          </cell>
        </row>
        <row r="55">
          <cell r="I55">
            <v>21885</v>
          </cell>
          <cell r="J55">
            <v>0.97701417266187063</v>
          </cell>
        </row>
        <row r="56">
          <cell r="I56">
            <v>21916</v>
          </cell>
          <cell r="J56">
            <v>0.94947627338129503</v>
          </cell>
        </row>
        <row r="57">
          <cell r="I57">
            <v>21947</v>
          </cell>
          <cell r="J57">
            <v>1.0749997899280588</v>
          </cell>
        </row>
        <row r="58">
          <cell r="I58">
            <v>21976</v>
          </cell>
          <cell r="J58">
            <v>1.4897518647482004</v>
          </cell>
        </row>
        <row r="59">
          <cell r="I59">
            <v>22007</v>
          </cell>
          <cell r="J59">
            <v>1.4664714158273382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57 "/>
      <sheetName val="มกราคม 58"/>
      <sheetName val="กุมภาพันธ์ 58"/>
      <sheetName val="มีนาคม 58"/>
      <sheetName val="เมษายน 58"/>
      <sheetName val="พฤษภาคม 58"/>
      <sheetName val="มิถุนายน 58"/>
      <sheetName val="กรกฏาคม 58"/>
      <sheetName val="สิงหาคม 58"/>
      <sheetName val="กันยายน 58"/>
      <sheetName val="ตุลาคม 58"/>
      <sheetName val="พฤศจิกายน 58"/>
      <sheetName val="ธันวาคม 58"/>
      <sheetName val="คำนวณหน่วย"/>
      <sheetName val="ค่าไฟฟ้า-2558"/>
      <sheetName val="มิเตอร์"/>
      <sheetName val="ตัดอาคารออ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W5">
            <v>25230.68</v>
          </cell>
          <cell r="AX5">
            <v>99597.20127406079</v>
          </cell>
          <cell r="BA5">
            <v>22581.05</v>
          </cell>
          <cell r="BB5">
            <v>89591.008456549927</v>
          </cell>
          <cell r="BE5">
            <v>15640.74</v>
          </cell>
          <cell r="BF5">
            <v>60645.40519692815</v>
          </cell>
        </row>
        <row r="6">
          <cell r="AW6">
            <v>5740</v>
          </cell>
          <cell r="AX6">
            <v>22658.443423368255</v>
          </cell>
          <cell r="BA6">
            <v>3680</v>
          </cell>
          <cell r="BB6">
            <v>14600.512868981014</v>
          </cell>
          <cell r="BE6">
            <v>5160</v>
          </cell>
          <cell r="BF6">
            <v>20007.383973913591</v>
          </cell>
        </row>
        <row r="7">
          <cell r="AW7">
            <v>1550</v>
          </cell>
          <cell r="AX7">
            <v>6118.569217111637</v>
          </cell>
          <cell r="BA7">
            <v>700</v>
          </cell>
          <cell r="BB7">
            <v>2777.2714696431276</v>
          </cell>
          <cell r="BE7">
            <v>250</v>
          </cell>
          <cell r="BF7">
            <v>969.34999873612355</v>
          </cell>
        </row>
        <row r="8">
          <cell r="AW8">
            <v>3500</v>
          </cell>
          <cell r="AX8">
            <v>13816.12403863918</v>
          </cell>
          <cell r="BA8">
            <v>2400</v>
          </cell>
          <cell r="BB8">
            <v>9522.0736102050087</v>
          </cell>
          <cell r="BE8">
            <v>2400</v>
          </cell>
          <cell r="BF8">
            <v>9305.7599878667861</v>
          </cell>
        </row>
      </sheetData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58 "/>
      <sheetName val="มกราคม 59"/>
      <sheetName val="กุมภาพันธ์ 59"/>
      <sheetName val="มีนาคม 59"/>
      <sheetName val="เมษายน 59"/>
      <sheetName val="Sheet1"/>
      <sheetName val="พฤษภาคม 59"/>
      <sheetName val="มิถุนายน 59"/>
      <sheetName val="Sheet2"/>
      <sheetName val="กรกฏาคม 59"/>
      <sheetName val="สิงหาคม 59"/>
      <sheetName val="กันยายน 59"/>
      <sheetName val="ตุลาคม 59"/>
      <sheetName val="พฤศจิกายน 59"/>
      <sheetName val="ธันวาคม 59"/>
      <sheetName val="คำนวณหน่วย"/>
      <sheetName val="ค่าไฟฟ้า-2559"/>
      <sheetName val="มิเตอร์"/>
      <sheetName val="ตัดอาคารออ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M5">
            <v>14109.36</v>
          </cell>
          <cell r="N5">
            <v>53786.678177068687</v>
          </cell>
          <cell r="Q5">
            <v>15887.69</v>
          </cell>
          <cell r="R5">
            <v>61621.690539072013</v>
          </cell>
          <cell r="U5">
            <v>25135.87</v>
          </cell>
          <cell r="V5">
            <v>100121.03123492497</v>
          </cell>
          <cell r="Y5">
            <v>26360.57</v>
          </cell>
          <cell r="Z5">
            <v>104251.71310033955</v>
          </cell>
          <cell r="AC5">
            <v>27923.16</v>
          </cell>
          <cell r="AD5">
            <v>102798.90002251994</v>
          </cell>
          <cell r="AG5">
            <v>27083.41</v>
          </cell>
          <cell r="AH5">
            <v>99707.366818759663</v>
          </cell>
          <cell r="AK5">
            <v>22885.97</v>
          </cell>
          <cell r="AL5">
            <v>82564.678922091785</v>
          </cell>
          <cell r="AO5">
            <v>24682.92</v>
          </cell>
          <cell r="AP5">
            <v>91469.571621577474</v>
          </cell>
          <cell r="AS5">
            <v>23809.39</v>
          </cell>
          <cell r="AT5">
            <v>86941.283538088595</v>
          </cell>
          <cell r="AW5">
            <v>24805.72</v>
          </cell>
          <cell r="AX5">
            <v>89893.474683494598</v>
          </cell>
          <cell r="BA5">
            <v>23093.45</v>
          </cell>
          <cell r="BB5">
            <v>84430.191131965665</v>
          </cell>
          <cell r="BE5">
            <v>11214.75</v>
          </cell>
          <cell r="BF5">
            <v>39040.339585606787</v>
          </cell>
        </row>
        <row r="6">
          <cell r="M6">
            <v>3480</v>
          </cell>
          <cell r="N6">
            <v>13266.203432062051</v>
          </cell>
          <cell r="Q6">
            <v>6040</v>
          </cell>
          <cell r="R6">
            <v>23426.628468707215</v>
          </cell>
          <cell r="U6">
            <v>4720</v>
          </cell>
          <cell r="V6">
            <v>18800.672800617042</v>
          </cell>
          <cell r="Y6">
            <v>7104.0000000000146</v>
          </cell>
          <cell r="Z6">
            <v>28095.150061808741</v>
          </cell>
          <cell r="AC6">
            <v>4735.9999999999854</v>
          </cell>
          <cell r="AD6">
            <v>17435.547785660827</v>
          </cell>
          <cell r="AG6">
            <v>3807.9999999999927</v>
          </cell>
          <cell r="AH6">
            <v>14019.122881713789</v>
          </cell>
          <cell r="AK6">
            <v>5712.0000000000073</v>
          </cell>
          <cell r="AL6">
            <v>20606.924067583277</v>
          </cell>
          <cell r="AO6">
            <v>4400</v>
          </cell>
          <cell r="AP6">
            <v>16305.44988740963</v>
          </cell>
          <cell r="AS6">
            <v>5160</v>
          </cell>
          <cell r="AT6">
            <v>18842.020860531797</v>
          </cell>
          <cell r="AW6">
            <v>4640</v>
          </cell>
          <cell r="AX6">
            <v>16814.900858810586</v>
          </cell>
          <cell r="BA6">
            <v>4680</v>
          </cell>
          <cell r="BB6">
            <v>17110.189014530064</v>
          </cell>
          <cell r="BE6">
            <v>3360</v>
          </cell>
          <cell r="BF6">
            <v>11696.697742494376</v>
          </cell>
        </row>
        <row r="7">
          <cell r="M7">
            <v>100</v>
          </cell>
          <cell r="N7">
            <v>381.21274230063364</v>
          </cell>
          <cell r="Q7">
            <v>650</v>
          </cell>
          <cell r="R7">
            <v>2521.0775669966374</v>
          </cell>
          <cell r="U7">
            <v>1650</v>
          </cell>
          <cell r="V7">
            <v>6572.2690934360426</v>
          </cell>
          <cell r="Y7">
            <v>2579.9999999999955</v>
          </cell>
          <cell r="Z7">
            <v>10203.475106906853</v>
          </cell>
          <cell r="AC7">
            <v>1720.0000000000045</v>
          </cell>
          <cell r="AD7">
            <v>6332.1668478329375</v>
          </cell>
          <cell r="AG7">
            <v>920.00000000000455</v>
          </cell>
          <cell r="AH7">
            <v>3386.9729651199514</v>
          </cell>
          <cell r="AK7">
            <v>1379.9999999999955</v>
          </cell>
          <cell r="AL7">
            <v>4978.5635877564409</v>
          </cell>
          <cell r="AO7">
            <v>850</v>
          </cell>
          <cell r="AP7">
            <v>3149.9164555223147</v>
          </cell>
          <cell r="AS7">
            <v>1200</v>
          </cell>
          <cell r="AT7">
            <v>4381.8653164027437</v>
          </cell>
          <cell r="AW7">
            <v>850</v>
          </cell>
          <cell r="AX7">
            <v>3080.3158900838357</v>
          </cell>
          <cell r="BA7">
            <v>600</v>
          </cell>
          <cell r="BB7">
            <v>2193.6139762218031</v>
          </cell>
          <cell r="BE7">
            <v>50</v>
          </cell>
          <cell r="BF7">
            <v>174.05800212045202</v>
          </cell>
        </row>
        <row r="8">
          <cell r="M8">
            <v>2000</v>
          </cell>
          <cell r="N8">
            <v>7624.2548460126727</v>
          </cell>
          <cell r="Q8">
            <v>2700</v>
          </cell>
          <cell r="R8">
            <v>10472.168355216802</v>
          </cell>
          <cell r="U8">
            <v>2400</v>
          </cell>
          <cell r="V8">
            <v>9559.6641359069708</v>
          </cell>
          <cell r="Y8">
            <v>3600</v>
          </cell>
          <cell r="Z8">
            <v>14237.407125916563</v>
          </cell>
          <cell r="AC8">
            <v>2400</v>
          </cell>
          <cell r="AD8">
            <v>8835.5816481389593</v>
          </cell>
          <cell r="AG8">
            <v>2239.9999999999636</v>
          </cell>
          <cell r="AH8">
            <v>8246.542871596228</v>
          </cell>
          <cell r="AK8">
            <v>3360.0000000000364</v>
          </cell>
          <cell r="AL8">
            <v>12121.720039754984</v>
          </cell>
          <cell r="AO8">
            <v>2800</v>
          </cell>
          <cell r="AP8">
            <v>10376.195382897036</v>
          </cell>
          <cell r="AS8">
            <v>3200</v>
          </cell>
          <cell r="AT8">
            <v>11684.974177073982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59 "/>
      <sheetName val="มกราคม 60"/>
      <sheetName val="กุมภาพันธ์ 60"/>
      <sheetName val="มีนาคม 60"/>
      <sheetName val="เมษายน 60"/>
      <sheetName val="พฤษภาคม 60"/>
      <sheetName val="มิถุนายน 60"/>
      <sheetName val="กรกฏาคม 60"/>
      <sheetName val="สิงหาคม 60"/>
      <sheetName val="กันยายน 60"/>
      <sheetName val="ตุลาคม 60"/>
      <sheetName val="พฤศจิกายน 60"/>
      <sheetName val="ธันวาคม 60"/>
      <sheetName val="คำนวณหน่วย"/>
      <sheetName val="ค่าไฟฟ้า-2560"/>
      <sheetName val="มิเตอร์"/>
      <sheetName val="ตัดอาคารออ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M5">
            <v>9873.35</v>
          </cell>
          <cell r="N5">
            <v>34442.300780753911</v>
          </cell>
          <cell r="Q5">
            <v>10532.09</v>
          </cell>
          <cell r="R5">
            <v>36920.833330477668</v>
          </cell>
          <cell r="U5">
            <v>16611.91</v>
          </cell>
          <cell r="V5">
            <v>60465.240307392887</v>
          </cell>
          <cell r="Y5">
            <v>16043.39</v>
          </cell>
          <cell r="Z5">
            <v>56934.276539969505</v>
          </cell>
        </row>
        <row r="6">
          <cell r="M6">
            <v>3880</v>
          </cell>
          <cell r="N6">
            <v>13535.033907369349</v>
          </cell>
          <cell r="Q6">
            <v>5040</v>
          </cell>
          <cell r="R6">
            <v>17668.003215468863</v>
          </cell>
          <cell r="U6">
            <v>5120</v>
          </cell>
          <cell r="V6">
            <v>18636.14902644257</v>
          </cell>
          <cell r="Y6">
            <v>4960</v>
          </cell>
          <cell r="Z6">
            <v>17601.891597614267</v>
          </cell>
        </row>
        <row r="7">
          <cell r="M7">
            <v>100</v>
          </cell>
          <cell r="N7">
            <v>348.84108008683887</v>
          </cell>
          <cell r="Q7">
            <v>350</v>
          </cell>
          <cell r="R7">
            <v>1226.9446677408932</v>
          </cell>
          <cell r="U7">
            <v>1250</v>
          </cell>
          <cell r="V7">
            <v>4549.8410709088303</v>
          </cell>
          <cell r="Y7">
            <v>1200</v>
          </cell>
          <cell r="Z7">
            <v>4258.5221607131289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้นที่อาคาร"/>
      <sheetName val="เชื้อเพลิงเปรียบเทียบ 58-59"/>
      <sheetName val="ปริมาณก๊าซเรือนกระจก (kgCO2)"/>
      <sheetName val="เชื้อเพลิง-ต.ค-58-ก.ย-59"/>
      <sheetName val="เชื้อเพลิง-ต.ค-59-ก.ย-60"/>
      <sheetName val="เชื้อเพลิง-ต.ค-59-ก.ย-60(3)"/>
      <sheetName val="ปริมาณการปลดปล่อย GHGs (kgCO2) "/>
    </sheetNames>
    <sheetDataSet>
      <sheetData sheetId="0"/>
      <sheetData sheetId="1"/>
      <sheetData sheetId="2">
        <row r="9">
          <cell r="B9">
            <v>0.66620000000000001</v>
          </cell>
        </row>
      </sheetData>
      <sheetData sheetId="3"/>
      <sheetData sheetId="4">
        <row r="35">
          <cell r="E35">
            <v>2136</v>
          </cell>
        </row>
      </sheetData>
      <sheetData sheetId="5">
        <row r="5">
          <cell r="F5">
            <v>1203.932513</v>
          </cell>
        </row>
        <row r="6">
          <cell r="F6">
            <v>1218.4624254</v>
          </cell>
        </row>
        <row r="7">
          <cell r="F7">
            <v>1140.6392924000002</v>
          </cell>
        </row>
        <row r="8">
          <cell r="F8">
            <v>2042.6822730000001</v>
          </cell>
        </row>
        <row r="9">
          <cell r="F9">
            <v>1527.2409038000001</v>
          </cell>
        </row>
        <row r="10">
          <cell r="F10">
            <v>1353.5955510000001</v>
          </cell>
        </row>
        <row r="11">
          <cell r="F11">
            <v>1891.3752196</v>
          </cell>
        </row>
        <row r="35">
          <cell r="C35">
            <v>80.021000000000001</v>
          </cell>
        </row>
        <row r="36">
          <cell r="C36">
            <v>51.582999999999998</v>
          </cell>
        </row>
        <row r="37">
          <cell r="C37">
            <v>50.155000000000001</v>
          </cell>
        </row>
        <row r="38">
          <cell r="C38">
            <v>51.915999999999997</v>
          </cell>
        </row>
        <row r="39">
          <cell r="C39">
            <v>60.541999999999994</v>
          </cell>
        </row>
        <row r="40">
          <cell r="C40">
            <v>55.852999999999994</v>
          </cell>
        </row>
        <row r="41">
          <cell r="C41">
            <v>39.204999999999998</v>
          </cell>
        </row>
      </sheetData>
      <sheetData sheetId="6">
        <row r="5">
          <cell r="D5">
            <v>6.019662565</v>
          </cell>
        </row>
        <row r="19">
          <cell r="J19" t="str">
            <v>ปริมาณการปลดปล่อย GHGs น้ำมันดีเซล (kgCO2)</v>
          </cell>
        </row>
        <row r="20">
          <cell r="I20">
            <v>21824</v>
          </cell>
          <cell r="J20">
            <v>1203.932513</v>
          </cell>
        </row>
        <row r="21">
          <cell r="I21">
            <v>21855</v>
          </cell>
          <cell r="J21">
            <v>1218.4624254</v>
          </cell>
        </row>
        <row r="22">
          <cell r="I22">
            <v>21885</v>
          </cell>
          <cell r="J22">
            <v>1140.6392924000002</v>
          </cell>
        </row>
        <row r="23">
          <cell r="I23">
            <v>21916</v>
          </cell>
          <cell r="J23">
            <v>2042.6822730000001</v>
          </cell>
        </row>
        <row r="24">
          <cell r="I24">
            <v>21947</v>
          </cell>
          <cell r="J24">
            <v>1527.2409038000001</v>
          </cell>
        </row>
        <row r="25">
          <cell r="I25">
            <v>21976</v>
          </cell>
          <cell r="J25">
            <v>1353.5955510000001</v>
          </cell>
        </row>
        <row r="26">
          <cell r="I26">
            <v>22007</v>
          </cell>
          <cell r="J26">
            <v>1891.3752196</v>
          </cell>
        </row>
        <row r="36">
          <cell r="J36" t="str">
            <v>ปริมาณการใช้น้ำมันดีเซล คน/(kWh)</v>
          </cell>
        </row>
        <row r="37">
          <cell r="I37">
            <v>21824</v>
          </cell>
          <cell r="J37">
            <v>6.019662565</v>
          </cell>
        </row>
        <row r="38">
          <cell r="I38">
            <v>21855</v>
          </cell>
          <cell r="J38">
            <v>6.0923121270000005</v>
          </cell>
        </row>
        <row r="39">
          <cell r="I39">
            <v>21885</v>
          </cell>
          <cell r="J39">
            <v>5.7031964620000011</v>
          </cell>
        </row>
        <row r="40">
          <cell r="I40">
            <v>21916</v>
          </cell>
          <cell r="J40">
            <v>10.213411365000001</v>
          </cell>
        </row>
        <row r="41">
          <cell r="I41">
            <v>21947</v>
          </cell>
          <cell r="J41">
            <v>7.6362045190000005</v>
          </cell>
        </row>
        <row r="42">
          <cell r="I42">
            <v>21976</v>
          </cell>
          <cell r="J42">
            <v>6.7679777550000004</v>
          </cell>
        </row>
        <row r="43">
          <cell r="I43">
            <v>22007</v>
          </cell>
          <cell r="J43">
            <v>9.4568760980000004</v>
          </cell>
        </row>
        <row r="52">
          <cell r="J52" t="str">
            <v>ปริมาณการใช้น้ำมันดีเซล พื้นที่/(kWh/ตรม.)</v>
          </cell>
        </row>
        <row r="53">
          <cell r="I53">
            <v>21824</v>
          </cell>
          <cell r="J53">
            <v>0.13325207670171554</v>
          </cell>
        </row>
        <row r="54">
          <cell r="I54">
            <v>21855</v>
          </cell>
          <cell r="J54">
            <v>0.13486025737686774</v>
          </cell>
        </row>
        <row r="55">
          <cell r="I55">
            <v>21885</v>
          </cell>
          <cell r="J55">
            <v>0.12624673961261762</v>
          </cell>
        </row>
        <row r="56">
          <cell r="I56">
            <v>21916</v>
          </cell>
          <cell r="J56">
            <v>0.2260854757055894</v>
          </cell>
        </row>
        <row r="57">
          <cell r="I57">
            <v>21947</v>
          </cell>
          <cell r="J57">
            <v>0.1690360712562258</v>
          </cell>
        </row>
        <row r="58">
          <cell r="I58">
            <v>21976</v>
          </cell>
          <cell r="J58">
            <v>0.14981688444936359</v>
          </cell>
        </row>
        <row r="59">
          <cell r="I59">
            <v>22007</v>
          </cell>
          <cell r="J59">
            <v>0.20933870720531267</v>
          </cell>
        </row>
        <row r="85">
          <cell r="J85" t="str">
            <v>ปริมาณการปลดปล่อย GHGs น้ำมันแก๊สโซฮอล์  (kgCO2)</v>
          </cell>
        </row>
        <row r="86">
          <cell r="I86">
            <v>21824</v>
          </cell>
          <cell r="J86">
            <v>80.021000000000001</v>
          </cell>
        </row>
        <row r="87">
          <cell r="I87">
            <v>21855</v>
          </cell>
          <cell r="J87">
            <v>51.582999999999998</v>
          </cell>
        </row>
        <row r="88">
          <cell r="I88">
            <v>21885</v>
          </cell>
          <cell r="J88">
            <v>50.155000000000001</v>
          </cell>
        </row>
        <row r="89">
          <cell r="I89">
            <v>21916</v>
          </cell>
          <cell r="J89">
            <v>51.915999999999997</v>
          </cell>
        </row>
        <row r="90">
          <cell r="I90">
            <v>21947</v>
          </cell>
          <cell r="J90">
            <v>60.541999999999994</v>
          </cell>
        </row>
        <row r="91">
          <cell r="I91">
            <v>21976</v>
          </cell>
          <cell r="J91">
            <v>55.852999999999994</v>
          </cell>
        </row>
        <row r="92">
          <cell r="I92">
            <v>22007</v>
          </cell>
          <cell r="J92">
            <v>39.204999999999998</v>
          </cell>
        </row>
        <row r="103">
          <cell r="J103" t="str">
            <v>ปริมาณการใช้น้ำมันแก๊สโซฮอล์  คน/(kWh)</v>
          </cell>
        </row>
        <row r="104">
          <cell r="I104">
            <v>21824</v>
          </cell>
          <cell r="J104">
            <v>0.40010499999999999</v>
          </cell>
        </row>
        <row r="105">
          <cell r="I105">
            <v>21855</v>
          </cell>
          <cell r="J105">
            <v>0.25791500000000001</v>
          </cell>
        </row>
        <row r="106">
          <cell r="I106">
            <v>21885</v>
          </cell>
          <cell r="J106">
            <v>0.25077500000000003</v>
          </cell>
        </row>
        <row r="107">
          <cell r="I107">
            <v>21916</v>
          </cell>
          <cell r="J107">
            <v>0.25957999999999998</v>
          </cell>
        </row>
        <row r="108">
          <cell r="I108">
            <v>21947</v>
          </cell>
          <cell r="J108">
            <v>0.30270999999999998</v>
          </cell>
        </row>
        <row r="109">
          <cell r="I109">
            <v>21976</v>
          </cell>
          <cell r="J109">
            <v>0.27926499999999999</v>
          </cell>
        </row>
        <row r="110">
          <cell r="I110">
            <v>22007</v>
          </cell>
          <cell r="J110">
            <v>0.196025</v>
          </cell>
        </row>
        <row r="119">
          <cell r="J119" t="str">
            <v>ปริมาณการใช้น้ำมันแก๊สโซฮอล์  พื้นที่/(kWh/ตรม.)</v>
          </cell>
        </row>
        <row r="120">
          <cell r="I120">
            <v>21824</v>
          </cell>
          <cell r="J120">
            <v>8.8567791920309905E-3</v>
          </cell>
        </row>
        <row r="121">
          <cell r="I121">
            <v>21855</v>
          </cell>
          <cell r="J121">
            <v>5.7092418372993907E-3</v>
          </cell>
        </row>
        <row r="122">
          <cell r="I122">
            <v>21885</v>
          </cell>
          <cell r="J122">
            <v>5.5511898173768682E-3</v>
          </cell>
        </row>
        <row r="123">
          <cell r="I123">
            <v>21916</v>
          </cell>
          <cell r="J123">
            <v>5.746098505810736E-3</v>
          </cell>
        </row>
        <row r="124">
          <cell r="I124">
            <v>21947</v>
          </cell>
          <cell r="J124">
            <v>6.7008301051466514E-3</v>
          </cell>
        </row>
        <row r="125">
          <cell r="I125">
            <v>21976</v>
          </cell>
          <cell r="J125">
            <v>6.1818483674598778E-3</v>
          </cell>
        </row>
        <row r="126">
          <cell r="I126">
            <v>22007</v>
          </cell>
          <cell r="J126">
            <v>4.3392363032650804E-3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้นที่อาคาร"/>
      <sheetName val="ปริมาณก๊าซเรือนกระจก (kgCO2)"/>
      <sheetName val="น้ำ-ต.ค-58-ก.ย-59"/>
      <sheetName val="น้ำ-ต.ค-59-ก.ย-60"/>
      <sheetName val="น้ำเปรียบเทียบ 58-59"/>
      <sheetName val="น้ำ-ต.ค-59-ก.ย-60 (รวม3อาคาร)"/>
      <sheetName val="ปริมาณการปลดปล่อย GHGs (kgCO2) 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286.65010000000001</v>
          </cell>
        </row>
        <row r="6">
          <cell r="F6">
            <v>258.47810000000004</v>
          </cell>
        </row>
        <row r="7">
          <cell r="F7">
            <v>351.44570000000004</v>
          </cell>
        </row>
        <row r="8">
          <cell r="F8">
            <v>295.10169999999999</v>
          </cell>
        </row>
        <row r="9">
          <cell r="F9">
            <v>397.92950000000002</v>
          </cell>
        </row>
        <row r="10">
          <cell r="F10">
            <v>375.39190000000002</v>
          </cell>
        </row>
        <row r="11">
          <cell r="F11">
            <v>482.44550000000004</v>
          </cell>
        </row>
      </sheetData>
      <sheetData sheetId="6">
        <row r="5">
          <cell r="D5">
            <v>1.4332505</v>
          </cell>
        </row>
        <row r="19">
          <cell r="J19" t="str">
            <v>ปริมาณการปลดปล่อย GHGs น้ำ (kgCO2)</v>
          </cell>
        </row>
        <row r="20">
          <cell r="I20">
            <v>21824</v>
          </cell>
          <cell r="J20">
            <v>286.65010000000001</v>
          </cell>
        </row>
        <row r="21">
          <cell r="I21">
            <v>21855</v>
          </cell>
          <cell r="J21">
            <v>258.47810000000004</v>
          </cell>
        </row>
        <row r="22">
          <cell r="I22">
            <v>21885</v>
          </cell>
          <cell r="J22">
            <v>351.44570000000004</v>
          </cell>
        </row>
        <row r="23">
          <cell r="I23">
            <v>21916</v>
          </cell>
          <cell r="J23">
            <v>295.10169999999999</v>
          </cell>
        </row>
        <row r="24">
          <cell r="I24">
            <v>21947</v>
          </cell>
          <cell r="J24">
            <v>397.92950000000002</v>
          </cell>
        </row>
        <row r="25">
          <cell r="I25">
            <v>21976</v>
          </cell>
          <cell r="J25">
            <v>375.39190000000002</v>
          </cell>
        </row>
        <row r="26">
          <cell r="I26">
            <v>22007</v>
          </cell>
          <cell r="J26">
            <v>482.44550000000004</v>
          </cell>
        </row>
        <row r="36">
          <cell r="J36" t="str">
            <v>ปริมาณการใช้ไฟฟ้า คน/(ลบม.)</v>
          </cell>
        </row>
        <row r="37">
          <cell r="I37">
            <v>21824</v>
          </cell>
          <cell r="J37">
            <v>1.4332505</v>
          </cell>
        </row>
        <row r="38">
          <cell r="I38">
            <v>21855</v>
          </cell>
          <cell r="J38">
            <v>1.2923905000000002</v>
          </cell>
        </row>
        <row r="39">
          <cell r="I39">
            <v>21885</v>
          </cell>
          <cell r="J39">
            <v>1.7572285000000003</v>
          </cell>
        </row>
        <row r="40">
          <cell r="I40">
            <v>21916</v>
          </cell>
          <cell r="J40">
            <v>1.4755084999999999</v>
          </cell>
        </row>
        <row r="41">
          <cell r="I41">
            <v>21947</v>
          </cell>
          <cell r="J41">
            <v>1.9896475</v>
          </cell>
        </row>
        <row r="42">
          <cell r="I42">
            <v>21976</v>
          </cell>
          <cell r="J42">
            <v>1.8769595000000001</v>
          </cell>
        </row>
        <row r="43">
          <cell r="I43">
            <v>22007</v>
          </cell>
          <cell r="J43">
            <v>2.4122275000000002</v>
          </cell>
        </row>
        <row r="52">
          <cell r="J52" t="str">
            <v>ปริมาณการใช้ไฟฟ้า พื้นที่/(ลบม./ตรม.)</v>
          </cell>
        </row>
        <row r="53">
          <cell r="I53">
            <v>21824</v>
          </cell>
          <cell r="J53">
            <v>3.1726629773104593E-2</v>
          </cell>
        </row>
        <row r="54">
          <cell r="I54">
            <v>21855</v>
          </cell>
          <cell r="J54">
            <v>2.8608533480907587E-2</v>
          </cell>
        </row>
        <row r="55">
          <cell r="I55">
            <v>21885</v>
          </cell>
          <cell r="J55">
            <v>3.8898251245157722E-2</v>
          </cell>
        </row>
        <row r="56">
          <cell r="I56">
            <v>21916</v>
          </cell>
          <cell r="J56">
            <v>3.2662058660763695E-2</v>
          </cell>
        </row>
        <row r="57">
          <cell r="I57">
            <v>21947</v>
          </cell>
          <cell r="J57">
            <v>4.4043110127282792E-2</v>
          </cell>
        </row>
        <row r="58">
          <cell r="I58">
            <v>21976</v>
          </cell>
          <cell r="J58">
            <v>4.1548633093525182E-2</v>
          </cell>
        </row>
        <row r="59">
          <cell r="I59">
            <v>22007</v>
          </cell>
          <cell r="J59">
            <v>5.339739900387383E-2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้นที่อาคาร"/>
      <sheetName val="ปริมาณก๊าซเรือนกระจก (kgCO2)"/>
      <sheetName val="ชนิดกระดาษ"/>
      <sheetName val="กระดาษ-ต.ค-59-ก.ย-60(3)"/>
      <sheetName val="ปริมาณการปลดปล่อย GHGs (kgCO2) "/>
    </sheetNames>
    <sheetDataSet>
      <sheetData sheetId="0"/>
      <sheetData sheetId="1"/>
      <sheetData sheetId="2"/>
      <sheetData sheetId="3">
        <row r="5">
          <cell r="F5">
            <v>0</v>
          </cell>
        </row>
        <row r="6">
          <cell r="F6">
            <v>235.36179800000002</v>
          </cell>
        </row>
        <row r="7">
          <cell r="F7">
            <v>224.47609000000003</v>
          </cell>
        </row>
        <row r="8">
          <cell r="F8">
            <v>253.10603500000002</v>
          </cell>
        </row>
        <row r="9">
          <cell r="F9">
            <v>133.25665499999999</v>
          </cell>
        </row>
        <row r="10">
          <cell r="F10">
            <v>207.35475000000005</v>
          </cell>
        </row>
        <row r="11">
          <cell r="F11">
            <v>116.11866000000001</v>
          </cell>
        </row>
        <row r="12">
          <cell r="F12">
            <v>307.04824900000006</v>
          </cell>
        </row>
        <row r="35">
          <cell r="F35">
            <v>0</v>
          </cell>
        </row>
        <row r="36">
          <cell r="F36">
            <v>235.36179800000002</v>
          </cell>
        </row>
        <row r="37">
          <cell r="F37">
            <v>224.47609000000003</v>
          </cell>
        </row>
        <row r="38">
          <cell r="F38">
            <v>253.10603500000002</v>
          </cell>
        </row>
        <row r="39">
          <cell r="F39">
            <v>133.25665499999999</v>
          </cell>
        </row>
        <row r="40">
          <cell r="F40">
            <v>207.35475000000005</v>
          </cell>
        </row>
        <row r="41">
          <cell r="F41">
            <v>116.11866000000001</v>
          </cell>
        </row>
        <row r="42">
          <cell r="F42">
            <v>307.04824900000006</v>
          </cell>
        </row>
      </sheetData>
      <sheetData sheetId="4">
        <row r="5">
          <cell r="D5">
            <v>0</v>
          </cell>
        </row>
        <row r="19">
          <cell r="J19" t="str">
            <v>ปริมาณการปลดปล่อย GHGs บุคลากรภายใน สนอ. (kgCO2)</v>
          </cell>
        </row>
        <row r="20">
          <cell r="I20">
            <v>21824</v>
          </cell>
          <cell r="J20">
            <v>0</v>
          </cell>
        </row>
        <row r="21">
          <cell r="I21">
            <v>21855</v>
          </cell>
          <cell r="J21">
            <v>235.36179800000002</v>
          </cell>
        </row>
        <row r="22">
          <cell r="I22">
            <v>21885</v>
          </cell>
          <cell r="J22">
            <v>224.47609000000003</v>
          </cell>
        </row>
        <row r="23">
          <cell r="I23">
            <v>21916</v>
          </cell>
          <cell r="J23">
            <v>253.10603500000002</v>
          </cell>
        </row>
        <row r="24">
          <cell r="I24">
            <v>21947</v>
          </cell>
          <cell r="J24">
            <v>133.25665499999999</v>
          </cell>
        </row>
        <row r="25">
          <cell r="I25">
            <v>21976</v>
          </cell>
          <cell r="J25">
            <v>207.35475000000005</v>
          </cell>
        </row>
        <row r="26">
          <cell r="I26">
            <v>22007</v>
          </cell>
          <cell r="J26">
            <v>116.11866000000001</v>
          </cell>
        </row>
        <row r="27">
          <cell r="I27">
            <v>22037</v>
          </cell>
          <cell r="J27">
            <v>307.04824900000006</v>
          </cell>
        </row>
        <row r="35">
          <cell r="J35" t="str">
            <v>ปริมาณการใช้กระดาษ คน/(กิโลกรัม)</v>
          </cell>
        </row>
        <row r="36">
          <cell r="I36">
            <v>21824</v>
          </cell>
          <cell r="J36">
            <v>0</v>
          </cell>
        </row>
        <row r="37">
          <cell r="I37">
            <v>21855</v>
          </cell>
          <cell r="J37">
            <v>1.1768089900000001</v>
          </cell>
        </row>
        <row r="38">
          <cell r="I38">
            <v>21885</v>
          </cell>
          <cell r="J38">
            <v>1.1223804500000001</v>
          </cell>
        </row>
        <row r="39">
          <cell r="I39">
            <v>21916</v>
          </cell>
          <cell r="J39">
            <v>1.2655301750000001</v>
          </cell>
        </row>
        <row r="40">
          <cell r="I40">
            <v>21947</v>
          </cell>
          <cell r="J40">
            <v>0.66628327499999995</v>
          </cell>
        </row>
        <row r="41">
          <cell r="I41">
            <v>21976</v>
          </cell>
          <cell r="J41">
            <v>1.0367737500000003</v>
          </cell>
        </row>
        <row r="42">
          <cell r="I42">
            <v>22007</v>
          </cell>
          <cell r="J42">
            <v>0.58059329999999998</v>
          </cell>
        </row>
        <row r="43">
          <cell r="I43">
            <v>22037</v>
          </cell>
          <cell r="J43">
            <v>1.5352412450000004</v>
          </cell>
        </row>
        <row r="51">
          <cell r="J51" t="str">
            <v>ปริมาณการใช้กระดาษ พื้นที่/(กิโลกรัม/ตรม.)</v>
          </cell>
        </row>
        <row r="52">
          <cell r="I52">
            <v>21824</v>
          </cell>
          <cell r="J52">
            <v>0</v>
          </cell>
        </row>
        <row r="53">
          <cell r="I53">
            <v>21855</v>
          </cell>
          <cell r="J53">
            <v>2.6050005312672941E-2</v>
          </cell>
        </row>
        <row r="54">
          <cell r="I54">
            <v>21885</v>
          </cell>
          <cell r="J54">
            <v>2.4845167681239625E-2</v>
          </cell>
        </row>
        <row r="55">
          <cell r="I55">
            <v>21916</v>
          </cell>
          <cell r="J55">
            <v>2.8013949640287771E-2</v>
          </cell>
        </row>
        <row r="56">
          <cell r="I56">
            <v>21947</v>
          </cell>
          <cell r="J56">
            <v>1.4748938018815716E-2</v>
          </cell>
        </row>
        <row r="57">
          <cell r="I57">
            <v>21976</v>
          </cell>
          <cell r="J57">
            <v>2.2950166021029336E-2</v>
          </cell>
        </row>
        <row r="58">
          <cell r="I58">
            <v>22007</v>
          </cell>
          <cell r="J58">
            <v>1.2852092971776426E-2</v>
          </cell>
        </row>
        <row r="59">
          <cell r="I59">
            <v>22037</v>
          </cell>
          <cell r="J59">
            <v>3.39843109020476E-2</v>
          </cell>
        </row>
        <row r="84">
          <cell r="J84" t="str">
            <v>ปริมาณการปลดปล่อย GHGs บุคลากรภายนอก สนอ. (kgCO2)</v>
          </cell>
        </row>
        <row r="85">
          <cell r="I85">
            <v>21824</v>
          </cell>
          <cell r="J85">
            <v>0</v>
          </cell>
        </row>
        <row r="86">
          <cell r="I86">
            <v>21855</v>
          </cell>
          <cell r="J86">
            <v>235.36179800000002</v>
          </cell>
        </row>
        <row r="87">
          <cell r="I87">
            <v>21885</v>
          </cell>
          <cell r="J87">
            <v>224.47609000000003</v>
          </cell>
        </row>
        <row r="88">
          <cell r="I88">
            <v>21916</v>
          </cell>
          <cell r="J88">
            <v>253.10603500000002</v>
          </cell>
        </row>
        <row r="89">
          <cell r="I89">
            <v>21947</v>
          </cell>
          <cell r="J89">
            <v>133.25665499999999</v>
          </cell>
        </row>
        <row r="90">
          <cell r="I90">
            <v>21976</v>
          </cell>
          <cell r="J90">
            <v>207.35475000000005</v>
          </cell>
        </row>
        <row r="91">
          <cell r="I91">
            <v>22007</v>
          </cell>
          <cell r="J91">
            <v>116.11866000000001</v>
          </cell>
        </row>
        <row r="92">
          <cell r="I92">
            <v>22037</v>
          </cell>
          <cell r="J92">
            <v>307.04824900000006</v>
          </cell>
        </row>
        <row r="101">
          <cell r="J101" t="str">
            <v>ปริมาณการใช้กระดาษ  คน/(กิโลกรัม)</v>
          </cell>
        </row>
        <row r="102">
          <cell r="I102">
            <v>21824</v>
          </cell>
          <cell r="J102">
            <v>0</v>
          </cell>
        </row>
        <row r="103">
          <cell r="I103">
            <v>21855</v>
          </cell>
          <cell r="J103">
            <v>0.58840449500000003</v>
          </cell>
        </row>
        <row r="104">
          <cell r="I104">
            <v>21885</v>
          </cell>
          <cell r="J104">
            <v>0.56119022500000004</v>
          </cell>
        </row>
        <row r="105">
          <cell r="I105">
            <v>21916</v>
          </cell>
          <cell r="J105">
            <v>0.63276508750000005</v>
          </cell>
        </row>
        <row r="106">
          <cell r="I106">
            <v>21947</v>
          </cell>
          <cell r="J106">
            <v>0.33314163749999998</v>
          </cell>
        </row>
        <row r="107">
          <cell r="I107">
            <v>21976</v>
          </cell>
          <cell r="J107">
            <v>0.51838687500000014</v>
          </cell>
        </row>
        <row r="108">
          <cell r="I108">
            <v>22007</v>
          </cell>
          <cell r="J108">
            <v>0.29029664999999999</v>
          </cell>
        </row>
        <row r="109">
          <cell r="I109">
            <v>22037</v>
          </cell>
          <cell r="J109">
            <v>0.76762062250000018</v>
          </cell>
        </row>
        <row r="117">
          <cell r="J117" t="str">
            <v>ปริมาณการใช้กระดาษ  พื้นที่/(กิโลกรัม/ตรม.)</v>
          </cell>
        </row>
        <row r="118">
          <cell r="I118">
            <v>21824</v>
          </cell>
          <cell r="J118">
            <v>0</v>
          </cell>
        </row>
        <row r="119">
          <cell r="I119">
            <v>21855</v>
          </cell>
          <cell r="J119">
            <v>2.6050005312672941E-2</v>
          </cell>
        </row>
        <row r="120">
          <cell r="I120">
            <v>21885</v>
          </cell>
          <cell r="J120">
            <v>2.4845167681239625E-2</v>
          </cell>
        </row>
        <row r="121">
          <cell r="I121">
            <v>21916</v>
          </cell>
          <cell r="J121">
            <v>2.8013949640287771E-2</v>
          </cell>
        </row>
        <row r="122">
          <cell r="I122">
            <v>21947</v>
          </cell>
          <cell r="J122">
            <v>1.4748938018815716E-2</v>
          </cell>
        </row>
        <row r="123">
          <cell r="I123">
            <v>21976</v>
          </cell>
          <cell r="J123">
            <v>2.2950166021029336E-2</v>
          </cell>
        </row>
        <row r="124">
          <cell r="I124">
            <v>22007</v>
          </cell>
          <cell r="J124">
            <v>1.2852092971776426E-2</v>
          </cell>
        </row>
        <row r="125">
          <cell r="I125">
            <v>22037</v>
          </cell>
          <cell r="J125">
            <v>3.39843109020476E-2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2"/>
  <sheetViews>
    <sheetView zoomScaleNormal="100" workbookViewId="0">
      <selection activeCell="Q18" sqref="Q18"/>
    </sheetView>
  </sheetViews>
  <sheetFormatPr defaultRowHeight="13.2" x14ac:dyDescent="0.25"/>
  <cols>
    <col min="1" max="1" width="4" customWidth="1"/>
    <col min="2" max="2" width="13.77734375" customWidth="1"/>
    <col min="3" max="3" width="13.77734375" style="39" customWidth="1"/>
    <col min="4" max="4" width="13.77734375" style="40" hidden="1" customWidth="1"/>
    <col min="5" max="5" width="13.77734375" customWidth="1"/>
    <col min="6" max="6" width="13.77734375" style="40" customWidth="1"/>
    <col min="7" max="7" width="13.77734375" style="39" hidden="1" customWidth="1"/>
    <col min="8" max="8" width="17.88671875" hidden="1" customWidth="1"/>
    <col min="12" max="14" width="13.77734375" customWidth="1"/>
  </cols>
  <sheetData>
    <row r="1" spans="2:14" ht="26.4" x14ac:dyDescent="0.25">
      <c r="B1" s="1" t="s">
        <v>0</v>
      </c>
      <c r="C1" s="2"/>
      <c r="D1" s="3"/>
      <c r="E1" s="1"/>
      <c r="F1" s="3"/>
      <c r="G1" s="2"/>
      <c r="H1" s="1"/>
    </row>
    <row r="2" spans="2:14" ht="26.4" x14ac:dyDescent="0.25">
      <c r="B2" s="4" t="s">
        <v>1</v>
      </c>
      <c r="C2" s="5"/>
      <c r="D2" s="6"/>
      <c r="E2" s="7"/>
      <c r="F2" s="6"/>
      <c r="G2" s="5"/>
      <c r="H2" s="7"/>
    </row>
    <row r="4" spans="2:14" s="12" customFormat="1" ht="46.8" x14ac:dyDescent="0.5">
      <c r="B4" s="8" t="s">
        <v>2</v>
      </c>
      <c r="C4" s="9" t="s">
        <v>3</v>
      </c>
      <c r="D4" s="10" t="s">
        <v>4</v>
      </c>
      <c r="E4" s="8" t="s">
        <v>2</v>
      </c>
      <c r="F4" s="10" t="s">
        <v>3</v>
      </c>
      <c r="G4" s="9" t="s">
        <v>4</v>
      </c>
      <c r="H4" s="11" t="s">
        <v>5</v>
      </c>
      <c r="L4" s="13" t="s">
        <v>6</v>
      </c>
      <c r="M4" s="14" t="s">
        <v>7</v>
      </c>
      <c r="N4" s="14" t="s">
        <v>8</v>
      </c>
    </row>
    <row r="5" spans="2:14" ht="23.4" x14ac:dyDescent="0.6">
      <c r="B5" s="15">
        <v>21459</v>
      </c>
      <c r="C5" s="16">
        <f>[2]คำนวณหน่วย!$AW$5</f>
        <v>25230.68</v>
      </c>
      <c r="D5" s="17">
        <f>[2]คำนวณหน่วย!$AX$5</f>
        <v>99597.20127406079</v>
      </c>
      <c r="E5" s="15">
        <v>21824</v>
      </c>
      <c r="F5" s="17">
        <f>[3]คำนวณหน่วย!$AW$5</f>
        <v>24805.72</v>
      </c>
      <c r="G5" s="16">
        <f>[3]คำนวณหน่วย!$AX$5</f>
        <v>89893.474683494598</v>
      </c>
      <c r="H5" s="18" t="s">
        <v>9</v>
      </c>
      <c r="L5" s="19" t="s">
        <v>10</v>
      </c>
      <c r="M5" s="20">
        <f>C5</f>
        <v>25230.68</v>
      </c>
      <c r="N5" s="20">
        <f>F5</f>
        <v>24805.72</v>
      </c>
    </row>
    <row r="6" spans="2:14" ht="23.4" x14ac:dyDescent="0.6">
      <c r="B6" s="21">
        <v>21490</v>
      </c>
      <c r="C6" s="22">
        <f>[2]คำนวณหน่วย!$BA$5</f>
        <v>22581.05</v>
      </c>
      <c r="D6" s="23">
        <f>[2]คำนวณหน่วย!$BB$5</f>
        <v>89591.008456549927</v>
      </c>
      <c r="E6" s="21">
        <v>21855</v>
      </c>
      <c r="F6" s="23">
        <f>[3]คำนวณหน่วย!$BA$5</f>
        <v>23093.45</v>
      </c>
      <c r="G6" s="22">
        <f>[3]คำนวณหน่วย!$BB$5</f>
        <v>84430.191131965665</v>
      </c>
      <c r="H6" s="18" t="s">
        <v>9</v>
      </c>
      <c r="L6" s="19" t="s">
        <v>11</v>
      </c>
      <c r="M6" s="20">
        <f t="shared" ref="M6:M16" si="0">C6</f>
        <v>22581.05</v>
      </c>
      <c r="N6" s="20">
        <f t="shared" ref="N6:N16" si="1">F6</f>
        <v>23093.45</v>
      </c>
    </row>
    <row r="7" spans="2:14" ht="23.4" x14ac:dyDescent="0.6">
      <c r="B7" s="21">
        <v>21520</v>
      </c>
      <c r="C7" s="22">
        <f>[2]คำนวณหน่วย!$BE$5</f>
        <v>15640.74</v>
      </c>
      <c r="D7" s="23">
        <f>[2]คำนวณหน่วย!$BF$5</f>
        <v>60645.40519692815</v>
      </c>
      <c r="E7" s="21">
        <v>21885</v>
      </c>
      <c r="F7" s="23">
        <f>[3]คำนวณหน่วย!$BE$5</f>
        <v>11214.75</v>
      </c>
      <c r="G7" s="22">
        <f>[3]คำนวณหน่วย!$BF$5</f>
        <v>39040.339585606787</v>
      </c>
      <c r="H7" s="18" t="s">
        <v>9</v>
      </c>
      <c r="L7" s="19" t="s">
        <v>12</v>
      </c>
      <c r="M7" s="20">
        <f t="shared" si="0"/>
        <v>15640.74</v>
      </c>
      <c r="N7" s="20">
        <f t="shared" si="1"/>
        <v>11214.75</v>
      </c>
    </row>
    <row r="8" spans="2:14" ht="23.4" x14ac:dyDescent="0.6">
      <c r="B8" s="21">
        <v>21551</v>
      </c>
      <c r="C8" s="22">
        <f>[3]คำนวณหน่วย!$M$5</f>
        <v>14109.36</v>
      </c>
      <c r="D8" s="23">
        <f>[3]คำนวณหน่วย!$N$5</f>
        <v>53786.678177068687</v>
      </c>
      <c r="E8" s="21">
        <v>21916</v>
      </c>
      <c r="F8" s="23">
        <f>[4]คำนวณหน่วย!$M$5</f>
        <v>9873.35</v>
      </c>
      <c r="G8" s="22">
        <f>[4]คำนวณหน่วย!$N$5</f>
        <v>34442.300780753911</v>
      </c>
      <c r="H8" s="18" t="s">
        <v>9</v>
      </c>
      <c r="L8" s="19" t="s">
        <v>13</v>
      </c>
      <c r="M8" s="20">
        <f t="shared" si="0"/>
        <v>14109.36</v>
      </c>
      <c r="N8" s="20">
        <f t="shared" si="1"/>
        <v>9873.35</v>
      </c>
    </row>
    <row r="9" spans="2:14" ht="23.4" x14ac:dyDescent="0.6">
      <c r="B9" s="21">
        <v>21582</v>
      </c>
      <c r="C9" s="22">
        <f>[3]คำนวณหน่วย!$Q$5</f>
        <v>15887.69</v>
      </c>
      <c r="D9" s="23">
        <f>[3]คำนวณหน่วย!$R$5</f>
        <v>61621.690539072013</v>
      </c>
      <c r="E9" s="21">
        <v>21947</v>
      </c>
      <c r="F9" s="23">
        <f>[4]คำนวณหน่วย!$Q$5</f>
        <v>10532.09</v>
      </c>
      <c r="G9" s="22">
        <f>[4]คำนวณหน่วย!$R$5</f>
        <v>36920.833330477668</v>
      </c>
      <c r="H9" s="18" t="s">
        <v>9</v>
      </c>
      <c r="L9" s="19" t="s">
        <v>14</v>
      </c>
      <c r="M9" s="20">
        <f t="shared" si="0"/>
        <v>15887.69</v>
      </c>
      <c r="N9" s="20">
        <f t="shared" si="1"/>
        <v>10532.09</v>
      </c>
    </row>
    <row r="10" spans="2:14" ht="23.4" x14ac:dyDescent="0.6">
      <c r="B10" s="21">
        <v>21610</v>
      </c>
      <c r="C10" s="22">
        <f>[3]คำนวณหน่วย!$U$5</f>
        <v>25135.87</v>
      </c>
      <c r="D10" s="23">
        <f>[3]คำนวณหน่วย!$V$5</f>
        <v>100121.03123492497</v>
      </c>
      <c r="E10" s="21">
        <v>21976</v>
      </c>
      <c r="F10" s="23">
        <f>[4]คำนวณหน่วย!$U$5</f>
        <v>16611.91</v>
      </c>
      <c r="G10" s="22">
        <f>[4]คำนวณหน่วย!$V$5</f>
        <v>60465.240307392887</v>
      </c>
      <c r="H10" s="18" t="s">
        <v>9</v>
      </c>
      <c r="L10" s="19" t="s">
        <v>15</v>
      </c>
      <c r="M10" s="20">
        <f t="shared" si="0"/>
        <v>25135.87</v>
      </c>
      <c r="N10" s="20">
        <f t="shared" si="1"/>
        <v>16611.91</v>
      </c>
    </row>
    <row r="11" spans="2:14" ht="23.4" x14ac:dyDescent="0.6">
      <c r="B11" s="21">
        <v>21641</v>
      </c>
      <c r="C11" s="22">
        <f>[3]คำนวณหน่วย!$Y$5</f>
        <v>26360.57</v>
      </c>
      <c r="D11" s="23">
        <f>[3]คำนวณหน่วย!$Z$5</f>
        <v>104251.71310033955</v>
      </c>
      <c r="E11" s="21">
        <v>22007</v>
      </c>
      <c r="F11" s="23">
        <f>[4]คำนวณหน่วย!$Y$5</f>
        <v>16043.39</v>
      </c>
      <c r="G11" s="22">
        <f>[4]คำนวณหน่วย!$Z$5</f>
        <v>56934.276539969505</v>
      </c>
      <c r="H11" s="18" t="s">
        <v>9</v>
      </c>
      <c r="L11" s="19" t="s">
        <v>16</v>
      </c>
      <c r="M11" s="20">
        <f t="shared" si="0"/>
        <v>26360.57</v>
      </c>
      <c r="N11" s="20">
        <f t="shared" si="1"/>
        <v>16043.39</v>
      </c>
    </row>
    <row r="12" spans="2:14" ht="23.4" hidden="1" x14ac:dyDescent="0.6">
      <c r="B12" s="21">
        <v>21671</v>
      </c>
      <c r="C12" s="22">
        <f>[3]คำนวณหน่วย!$AC$5</f>
        <v>27923.16</v>
      </c>
      <c r="D12" s="23">
        <f>[3]คำนวณหน่วย!$AD$5</f>
        <v>102798.90002251994</v>
      </c>
      <c r="E12" s="21">
        <v>22037</v>
      </c>
      <c r="F12" s="23"/>
      <c r="G12" s="22"/>
      <c r="H12" s="18" t="s">
        <v>9</v>
      </c>
      <c r="L12" s="19" t="s">
        <v>17</v>
      </c>
      <c r="M12" s="20">
        <f t="shared" si="0"/>
        <v>27923.16</v>
      </c>
      <c r="N12" s="20">
        <f t="shared" si="1"/>
        <v>0</v>
      </c>
    </row>
    <row r="13" spans="2:14" ht="23.4" hidden="1" x14ac:dyDescent="0.6">
      <c r="B13" s="21">
        <v>21702</v>
      </c>
      <c r="C13" s="22">
        <f>[3]คำนวณหน่วย!$AG$5</f>
        <v>27083.41</v>
      </c>
      <c r="D13" s="23">
        <f>[3]คำนวณหน่วย!$AH$5</f>
        <v>99707.366818759663</v>
      </c>
      <c r="E13" s="21">
        <v>22068</v>
      </c>
      <c r="F13" s="23"/>
      <c r="G13" s="22"/>
      <c r="H13" s="18" t="s">
        <v>9</v>
      </c>
      <c r="L13" s="19" t="s">
        <v>18</v>
      </c>
      <c r="M13" s="20">
        <f t="shared" si="0"/>
        <v>27083.41</v>
      </c>
      <c r="N13" s="20">
        <f t="shared" si="1"/>
        <v>0</v>
      </c>
    </row>
    <row r="14" spans="2:14" ht="23.4" hidden="1" x14ac:dyDescent="0.6">
      <c r="B14" s="21">
        <v>21732</v>
      </c>
      <c r="C14" s="22">
        <f>[3]คำนวณหน่วย!$AK$5</f>
        <v>22885.97</v>
      </c>
      <c r="D14" s="23">
        <f>[3]คำนวณหน่วย!$AL$5</f>
        <v>82564.678922091785</v>
      </c>
      <c r="E14" s="21">
        <v>22098</v>
      </c>
      <c r="F14" s="23"/>
      <c r="G14" s="22"/>
      <c r="H14" s="18" t="s">
        <v>9</v>
      </c>
      <c r="L14" s="19" t="s">
        <v>19</v>
      </c>
      <c r="M14" s="20">
        <f t="shared" si="0"/>
        <v>22885.97</v>
      </c>
      <c r="N14" s="20">
        <f t="shared" si="1"/>
        <v>0</v>
      </c>
    </row>
    <row r="15" spans="2:14" ht="23.4" hidden="1" x14ac:dyDescent="0.6">
      <c r="B15" s="21">
        <v>21763</v>
      </c>
      <c r="C15" s="22">
        <f>[3]คำนวณหน่วย!$AO$5</f>
        <v>24682.92</v>
      </c>
      <c r="D15" s="23">
        <f>[3]คำนวณหน่วย!$AP$5</f>
        <v>91469.571621577474</v>
      </c>
      <c r="E15" s="21">
        <v>22129</v>
      </c>
      <c r="F15" s="23"/>
      <c r="G15" s="22"/>
      <c r="H15" s="18" t="s">
        <v>9</v>
      </c>
      <c r="L15" s="19" t="s">
        <v>20</v>
      </c>
      <c r="M15" s="20">
        <f t="shared" si="0"/>
        <v>24682.92</v>
      </c>
      <c r="N15" s="20">
        <f t="shared" si="1"/>
        <v>0</v>
      </c>
    </row>
    <row r="16" spans="2:14" ht="23.4" hidden="1" x14ac:dyDescent="0.6">
      <c r="B16" s="21">
        <v>21794</v>
      </c>
      <c r="C16" s="22">
        <f>[3]คำนวณหน่วย!$AS$5</f>
        <v>23809.39</v>
      </c>
      <c r="D16" s="23">
        <f>[3]คำนวณหน่วย!$AT$5</f>
        <v>86941.283538088595</v>
      </c>
      <c r="E16" s="21">
        <v>22160</v>
      </c>
      <c r="F16" s="23"/>
      <c r="G16" s="22"/>
      <c r="H16" s="18" t="s">
        <v>9</v>
      </c>
      <c r="L16" s="19" t="s">
        <v>21</v>
      </c>
      <c r="M16" s="20">
        <f t="shared" si="0"/>
        <v>23809.39</v>
      </c>
      <c r="N16" s="20">
        <f t="shared" si="1"/>
        <v>0</v>
      </c>
    </row>
    <row r="17" spans="2:8" ht="23.4" x14ac:dyDescent="0.6">
      <c r="B17" s="24" t="s">
        <v>22</v>
      </c>
      <c r="C17" s="25">
        <f>SUM(C5:C11)</f>
        <v>144945.96</v>
      </c>
      <c r="D17" s="26">
        <f>SUM(D5:D11)</f>
        <v>569614.72797894408</v>
      </c>
      <c r="E17" s="26"/>
      <c r="F17" s="26">
        <f>SUM(F5:F11)</f>
        <v>112174.66</v>
      </c>
      <c r="G17" s="25">
        <f>SUM(G5:G11)</f>
        <v>402126.65635966102</v>
      </c>
      <c r="H17" s="27"/>
    </row>
    <row r="18" spans="2:8" ht="23.4" customHeight="1" x14ac:dyDescent="0.25">
      <c r="C18" s="28"/>
      <c r="D18" s="29"/>
      <c r="E18" s="30"/>
      <c r="F18" s="29"/>
      <c r="G18" s="28"/>
    </row>
    <row r="19" spans="2:8" ht="23.4" customHeight="1" x14ac:dyDescent="0.25">
      <c r="C19" s="28"/>
      <c r="D19" s="29"/>
      <c r="E19" s="30"/>
      <c r="F19" s="29"/>
      <c r="G19" s="28"/>
    </row>
    <row r="20" spans="2:8" ht="23.4" customHeight="1" x14ac:dyDescent="0.25">
      <c r="C20" s="28"/>
      <c r="D20" s="29"/>
      <c r="E20" s="30"/>
      <c r="F20" s="29"/>
      <c r="G20" s="28"/>
    </row>
    <row r="21" spans="2:8" ht="23.4" customHeight="1" x14ac:dyDescent="0.25">
      <c r="C21" s="28"/>
      <c r="D21" s="29"/>
      <c r="E21" s="30"/>
      <c r="F21" s="29"/>
      <c r="G21" s="28"/>
    </row>
    <row r="22" spans="2:8" ht="23.4" customHeight="1" x14ac:dyDescent="0.25">
      <c r="C22" s="28"/>
      <c r="D22" s="29"/>
      <c r="E22" s="30"/>
      <c r="F22" s="29"/>
      <c r="G22" s="28"/>
    </row>
    <row r="23" spans="2:8" ht="23.4" customHeight="1" x14ac:dyDescent="0.25">
      <c r="C23" s="28"/>
      <c r="D23" s="29"/>
      <c r="E23" s="30"/>
      <c r="F23" s="29"/>
      <c r="G23" s="28"/>
    </row>
    <row r="24" spans="2:8" ht="23.4" customHeight="1" x14ac:dyDescent="0.25">
      <c r="C24" s="28"/>
      <c r="D24" s="29"/>
      <c r="E24" s="30"/>
      <c r="F24" s="29"/>
      <c r="G24" s="28"/>
    </row>
    <row r="25" spans="2:8" ht="23.4" customHeight="1" x14ac:dyDescent="0.25">
      <c r="C25" s="28"/>
      <c r="D25" s="29"/>
      <c r="E25" s="30"/>
      <c r="F25" s="29"/>
      <c r="G25" s="28"/>
    </row>
    <row r="26" spans="2:8" ht="23.4" customHeight="1" x14ac:dyDescent="0.25">
      <c r="C26" s="28"/>
      <c r="D26" s="29"/>
      <c r="E26" s="30"/>
      <c r="F26" s="29"/>
      <c r="G26" s="28"/>
    </row>
    <row r="27" spans="2:8" ht="23.4" customHeight="1" x14ac:dyDescent="0.25">
      <c r="C27" s="28"/>
      <c r="D27" s="29"/>
      <c r="E27" s="30"/>
      <c r="F27" s="29"/>
      <c r="G27" s="28"/>
    </row>
    <row r="28" spans="2:8" ht="23.4" customHeight="1" x14ac:dyDescent="0.25">
      <c r="C28" s="28"/>
      <c r="D28" s="29"/>
      <c r="E28" s="30"/>
      <c r="F28" s="29"/>
      <c r="G28" s="28"/>
    </row>
    <row r="29" spans="2:8" ht="23.4" customHeight="1" x14ac:dyDescent="0.25">
      <c r="C29" s="28"/>
      <c r="D29" s="29"/>
      <c r="E29" s="30"/>
      <c r="F29" s="29"/>
      <c r="G29" s="28"/>
    </row>
    <row r="30" spans="2:8" ht="23.4" customHeight="1" x14ac:dyDescent="0.25">
      <c r="C30" s="28"/>
      <c r="D30" s="29"/>
      <c r="E30" s="30"/>
      <c r="F30" s="29"/>
      <c r="G30" s="28"/>
    </row>
    <row r="31" spans="2:8" ht="23.4" customHeight="1" x14ac:dyDescent="0.25">
      <c r="C31" s="28"/>
      <c r="D31" s="29"/>
      <c r="E31" s="30"/>
      <c r="F31" s="29"/>
      <c r="G31" s="28"/>
    </row>
    <row r="32" spans="2:8" ht="23.4" customHeight="1" x14ac:dyDescent="0.25">
      <c r="C32" s="28"/>
      <c r="D32" s="29"/>
      <c r="E32" s="30"/>
      <c r="F32" s="29"/>
      <c r="G32" s="28"/>
    </row>
    <row r="33" spans="2:14" ht="23.4" customHeight="1" x14ac:dyDescent="0.25">
      <c r="C33" s="28"/>
      <c r="D33" s="29"/>
      <c r="E33" s="30"/>
      <c r="F33" s="29"/>
      <c r="G33" s="28"/>
    </row>
    <row r="34" spans="2:14" ht="23.4" customHeight="1" x14ac:dyDescent="0.25">
      <c r="C34" s="28"/>
      <c r="D34" s="29"/>
      <c r="E34" s="30"/>
      <c r="F34" s="29"/>
      <c r="G34" s="28"/>
    </row>
    <row r="35" spans="2:14" ht="23.4" customHeight="1" x14ac:dyDescent="0.25">
      <c r="C35" s="28"/>
      <c r="D35" s="29"/>
      <c r="E35" s="30"/>
      <c r="F35" s="29"/>
      <c r="G35" s="28"/>
    </row>
    <row r="36" spans="2:14" ht="26.4" x14ac:dyDescent="0.25">
      <c r="B36" s="1" t="s">
        <v>0</v>
      </c>
      <c r="C36" s="31"/>
      <c r="D36" s="32"/>
      <c r="E36" s="33"/>
      <c r="F36" s="32"/>
      <c r="G36" s="31"/>
      <c r="H36" s="1"/>
    </row>
    <row r="37" spans="2:14" ht="26.4" x14ac:dyDescent="0.25">
      <c r="B37" s="4" t="s">
        <v>23</v>
      </c>
      <c r="C37" s="34"/>
      <c r="D37" s="35"/>
      <c r="E37" s="36"/>
      <c r="F37" s="35"/>
      <c r="G37" s="34"/>
      <c r="H37" s="7"/>
    </row>
    <row r="38" spans="2:14" x14ac:dyDescent="0.25">
      <c r="C38" s="28"/>
      <c r="D38" s="29"/>
      <c r="E38" s="30"/>
      <c r="F38" s="29"/>
      <c r="G38" s="28"/>
      <c r="L38" s="12"/>
      <c r="M38" s="12"/>
      <c r="N38" s="12"/>
    </row>
    <row r="39" spans="2:14" s="12" customFormat="1" ht="46.8" x14ac:dyDescent="0.5">
      <c r="B39" s="8" t="s">
        <v>2</v>
      </c>
      <c r="C39" s="9" t="s">
        <v>3</v>
      </c>
      <c r="D39" s="10" t="s">
        <v>4</v>
      </c>
      <c r="E39" s="8" t="s">
        <v>2</v>
      </c>
      <c r="F39" s="10" t="s">
        <v>3</v>
      </c>
      <c r="G39" s="9" t="s">
        <v>4</v>
      </c>
      <c r="H39" s="11" t="s">
        <v>5</v>
      </c>
      <c r="L39" s="13" t="s">
        <v>6</v>
      </c>
      <c r="M39" s="14" t="s">
        <v>7</v>
      </c>
      <c r="N39" s="14" t="s">
        <v>8</v>
      </c>
    </row>
    <row r="40" spans="2:14" ht="23.4" x14ac:dyDescent="0.6">
      <c r="B40" s="15">
        <v>21459</v>
      </c>
      <c r="C40" s="16">
        <f>[2]คำนวณหน่วย!$AW$6</f>
        <v>5740</v>
      </c>
      <c r="D40" s="17">
        <f>[2]คำนวณหน่วย!$AX$6</f>
        <v>22658.443423368255</v>
      </c>
      <c r="E40" s="15">
        <v>21824</v>
      </c>
      <c r="F40" s="17">
        <f>[3]คำนวณหน่วย!$AW$6</f>
        <v>4640</v>
      </c>
      <c r="G40" s="16">
        <f>[3]คำนวณหน่วย!$AX$6</f>
        <v>16814.900858810586</v>
      </c>
      <c r="H40" s="18" t="s">
        <v>9</v>
      </c>
      <c r="L40" s="19" t="s">
        <v>10</v>
      </c>
      <c r="M40" s="20">
        <f>C40</f>
        <v>5740</v>
      </c>
      <c r="N40" s="20">
        <f>F40</f>
        <v>4640</v>
      </c>
    </row>
    <row r="41" spans="2:14" ht="23.4" x14ac:dyDescent="0.6">
      <c r="B41" s="21">
        <v>21490</v>
      </c>
      <c r="C41" s="22">
        <f>[2]คำนวณหน่วย!$BA$6</f>
        <v>3680</v>
      </c>
      <c r="D41" s="23">
        <f>[2]คำนวณหน่วย!$BB$6</f>
        <v>14600.512868981014</v>
      </c>
      <c r="E41" s="21">
        <v>21855</v>
      </c>
      <c r="F41" s="23">
        <f>[3]คำนวณหน่วย!$BA$6</f>
        <v>4680</v>
      </c>
      <c r="G41" s="22">
        <f>[3]คำนวณหน่วย!$BB$6</f>
        <v>17110.189014530064</v>
      </c>
      <c r="H41" s="18" t="s">
        <v>9</v>
      </c>
      <c r="L41" s="19" t="s">
        <v>11</v>
      </c>
      <c r="M41" s="20">
        <f t="shared" ref="M41:M51" si="2">C41</f>
        <v>3680</v>
      </c>
      <c r="N41" s="20">
        <f t="shared" ref="N41:N51" si="3">F41</f>
        <v>4680</v>
      </c>
    </row>
    <row r="42" spans="2:14" ht="23.4" x14ac:dyDescent="0.6">
      <c r="B42" s="21">
        <v>21520</v>
      </c>
      <c r="C42" s="22">
        <f>[2]คำนวณหน่วย!$BE$6</f>
        <v>5160</v>
      </c>
      <c r="D42" s="23">
        <f>[2]คำนวณหน่วย!$BF$6</f>
        <v>20007.383973913591</v>
      </c>
      <c r="E42" s="21">
        <v>21885</v>
      </c>
      <c r="F42" s="23">
        <f>[3]คำนวณหน่วย!$BE$6</f>
        <v>3360</v>
      </c>
      <c r="G42" s="22">
        <f>[3]คำนวณหน่วย!$BF$6</f>
        <v>11696.697742494376</v>
      </c>
      <c r="H42" s="18" t="s">
        <v>9</v>
      </c>
      <c r="L42" s="19" t="s">
        <v>12</v>
      </c>
      <c r="M42" s="20">
        <f t="shared" si="2"/>
        <v>5160</v>
      </c>
      <c r="N42" s="20">
        <f t="shared" si="3"/>
        <v>3360</v>
      </c>
    </row>
    <row r="43" spans="2:14" ht="23.4" x14ac:dyDescent="0.6">
      <c r="B43" s="21">
        <v>21551</v>
      </c>
      <c r="C43" s="22">
        <f>[3]คำนวณหน่วย!$M$6</f>
        <v>3480</v>
      </c>
      <c r="D43" s="23">
        <f>[3]คำนวณหน่วย!$N$6</f>
        <v>13266.203432062051</v>
      </c>
      <c r="E43" s="21">
        <v>21916</v>
      </c>
      <c r="F43" s="23">
        <f>[4]คำนวณหน่วย!$M$6</f>
        <v>3880</v>
      </c>
      <c r="G43" s="22">
        <f>[4]คำนวณหน่วย!$N$6</f>
        <v>13535.033907369349</v>
      </c>
      <c r="H43" s="18" t="s">
        <v>9</v>
      </c>
      <c r="L43" s="19" t="s">
        <v>13</v>
      </c>
      <c r="M43" s="20">
        <f t="shared" si="2"/>
        <v>3480</v>
      </c>
      <c r="N43" s="20">
        <f t="shared" si="3"/>
        <v>3880</v>
      </c>
    </row>
    <row r="44" spans="2:14" ht="23.4" x14ac:dyDescent="0.6">
      <c r="B44" s="21">
        <v>21582</v>
      </c>
      <c r="C44" s="22">
        <f>[3]คำนวณหน่วย!$Q$6</f>
        <v>6040</v>
      </c>
      <c r="D44" s="23">
        <f>[3]คำนวณหน่วย!$R$6</f>
        <v>23426.628468707215</v>
      </c>
      <c r="E44" s="21">
        <v>21947</v>
      </c>
      <c r="F44" s="23">
        <f>[4]คำนวณหน่วย!$Q$6</f>
        <v>5040</v>
      </c>
      <c r="G44" s="22">
        <f>[4]คำนวณหน่วย!$R$6</f>
        <v>17668.003215468863</v>
      </c>
      <c r="H44" s="18" t="s">
        <v>9</v>
      </c>
      <c r="L44" s="19" t="s">
        <v>14</v>
      </c>
      <c r="M44" s="20">
        <f t="shared" si="2"/>
        <v>6040</v>
      </c>
      <c r="N44" s="20">
        <f t="shared" si="3"/>
        <v>5040</v>
      </c>
    </row>
    <row r="45" spans="2:14" ht="23.4" x14ac:dyDescent="0.6">
      <c r="B45" s="21">
        <v>21610</v>
      </c>
      <c r="C45" s="22">
        <f>[3]คำนวณหน่วย!$U$6</f>
        <v>4720</v>
      </c>
      <c r="D45" s="23">
        <f>[3]คำนวณหน่วย!$V$6</f>
        <v>18800.672800617042</v>
      </c>
      <c r="E45" s="21">
        <v>21976</v>
      </c>
      <c r="F45" s="23">
        <f>[4]คำนวณหน่วย!$U$6</f>
        <v>5120</v>
      </c>
      <c r="G45" s="22">
        <f>[4]คำนวณหน่วย!$V$6</f>
        <v>18636.14902644257</v>
      </c>
      <c r="H45" s="18" t="s">
        <v>9</v>
      </c>
      <c r="L45" s="19" t="s">
        <v>15</v>
      </c>
      <c r="M45" s="20">
        <f t="shared" si="2"/>
        <v>4720</v>
      </c>
      <c r="N45" s="20">
        <f t="shared" si="3"/>
        <v>5120</v>
      </c>
    </row>
    <row r="46" spans="2:14" ht="23.4" x14ac:dyDescent="0.6">
      <c r="B46" s="21">
        <v>21641</v>
      </c>
      <c r="C46" s="22">
        <f>[3]คำนวณหน่วย!$Y$6</f>
        <v>7104.0000000000146</v>
      </c>
      <c r="D46" s="23">
        <f>[3]คำนวณหน่วย!$Z$6</f>
        <v>28095.150061808741</v>
      </c>
      <c r="E46" s="21">
        <v>22007</v>
      </c>
      <c r="F46" s="23">
        <f>[4]คำนวณหน่วย!$Y$6</f>
        <v>4960</v>
      </c>
      <c r="G46" s="22">
        <f>[4]คำนวณหน่วย!$Z$6</f>
        <v>17601.891597614267</v>
      </c>
      <c r="H46" s="18" t="s">
        <v>9</v>
      </c>
      <c r="L46" s="19" t="s">
        <v>16</v>
      </c>
      <c r="M46" s="20">
        <f t="shared" si="2"/>
        <v>7104.0000000000146</v>
      </c>
      <c r="N46" s="20">
        <f t="shared" si="3"/>
        <v>4960</v>
      </c>
    </row>
    <row r="47" spans="2:14" ht="23.4" hidden="1" x14ac:dyDescent="0.6">
      <c r="B47" s="21">
        <v>21671</v>
      </c>
      <c r="C47" s="22">
        <f>[3]คำนวณหน่วย!$AC$6</f>
        <v>4735.9999999999854</v>
      </c>
      <c r="D47" s="23">
        <f>[3]คำนวณหน่วย!$AD$6</f>
        <v>17435.547785660827</v>
      </c>
      <c r="E47" s="21">
        <v>22037</v>
      </c>
      <c r="F47" s="23"/>
      <c r="G47" s="22"/>
      <c r="H47" s="18" t="s">
        <v>9</v>
      </c>
      <c r="L47" s="19" t="s">
        <v>17</v>
      </c>
      <c r="M47" s="20">
        <f t="shared" si="2"/>
        <v>4735.9999999999854</v>
      </c>
      <c r="N47" s="20">
        <f t="shared" si="3"/>
        <v>0</v>
      </c>
    </row>
    <row r="48" spans="2:14" ht="23.4" hidden="1" x14ac:dyDescent="0.6">
      <c r="B48" s="21">
        <v>21702</v>
      </c>
      <c r="C48" s="22">
        <f>[3]คำนวณหน่วย!$AG$6</f>
        <v>3807.9999999999927</v>
      </c>
      <c r="D48" s="23">
        <f>[3]คำนวณหน่วย!$AH$6</f>
        <v>14019.122881713789</v>
      </c>
      <c r="E48" s="21">
        <v>22068</v>
      </c>
      <c r="F48" s="23"/>
      <c r="G48" s="22"/>
      <c r="H48" s="18" t="s">
        <v>9</v>
      </c>
      <c r="L48" s="19" t="s">
        <v>18</v>
      </c>
      <c r="M48" s="20">
        <f t="shared" si="2"/>
        <v>3807.9999999999927</v>
      </c>
      <c r="N48" s="20">
        <f t="shared" si="3"/>
        <v>0</v>
      </c>
    </row>
    <row r="49" spans="2:14" ht="23.4" hidden="1" x14ac:dyDescent="0.6">
      <c r="B49" s="21">
        <v>21732</v>
      </c>
      <c r="C49" s="22">
        <f>[3]คำนวณหน่วย!$AK$6</f>
        <v>5712.0000000000073</v>
      </c>
      <c r="D49" s="23">
        <f>[3]คำนวณหน่วย!$AL$6</f>
        <v>20606.924067583277</v>
      </c>
      <c r="E49" s="21">
        <v>22098</v>
      </c>
      <c r="F49" s="23"/>
      <c r="G49" s="22"/>
      <c r="H49" s="18" t="s">
        <v>9</v>
      </c>
      <c r="L49" s="19" t="s">
        <v>19</v>
      </c>
      <c r="M49" s="20">
        <f t="shared" si="2"/>
        <v>5712.0000000000073</v>
      </c>
      <c r="N49" s="20">
        <f t="shared" si="3"/>
        <v>0</v>
      </c>
    </row>
    <row r="50" spans="2:14" ht="23.4" hidden="1" x14ac:dyDescent="0.6">
      <c r="B50" s="21">
        <v>21763</v>
      </c>
      <c r="C50" s="22">
        <f>[3]คำนวณหน่วย!$AO$6</f>
        <v>4400</v>
      </c>
      <c r="D50" s="23">
        <f>[3]คำนวณหน่วย!$AP$6</f>
        <v>16305.44988740963</v>
      </c>
      <c r="E50" s="21">
        <v>22129</v>
      </c>
      <c r="F50" s="23"/>
      <c r="G50" s="22"/>
      <c r="H50" s="18" t="s">
        <v>9</v>
      </c>
      <c r="L50" s="19" t="s">
        <v>20</v>
      </c>
      <c r="M50" s="20">
        <f t="shared" si="2"/>
        <v>4400</v>
      </c>
      <c r="N50" s="20">
        <f t="shared" si="3"/>
        <v>0</v>
      </c>
    </row>
    <row r="51" spans="2:14" ht="23.4" hidden="1" x14ac:dyDescent="0.6">
      <c r="B51" s="21">
        <v>21794</v>
      </c>
      <c r="C51" s="22">
        <f>[3]คำนวณหน่วย!$AS$6</f>
        <v>5160</v>
      </c>
      <c r="D51" s="23">
        <f>[3]คำนวณหน่วย!$AT$6</f>
        <v>18842.020860531797</v>
      </c>
      <c r="E51" s="21">
        <v>22160</v>
      </c>
      <c r="F51" s="23"/>
      <c r="G51" s="22"/>
      <c r="H51" s="18" t="s">
        <v>9</v>
      </c>
      <c r="L51" s="19" t="s">
        <v>21</v>
      </c>
      <c r="M51" s="20">
        <f t="shared" si="2"/>
        <v>5160</v>
      </c>
      <c r="N51" s="20">
        <f t="shared" si="3"/>
        <v>0</v>
      </c>
    </row>
    <row r="52" spans="2:14" ht="23.4" x14ac:dyDescent="0.6">
      <c r="B52" s="24" t="s">
        <v>22</v>
      </c>
      <c r="C52" s="25">
        <f>SUM(C40:C46)</f>
        <v>35924.000000000015</v>
      </c>
      <c r="D52" s="26">
        <f>SUM(D40:D46)</f>
        <v>140854.9950294579</v>
      </c>
      <c r="E52" s="26"/>
      <c r="F52" s="26">
        <f>SUM(F40:F46)</f>
        <v>31680</v>
      </c>
      <c r="G52" s="25">
        <f>SUM(G40:G46)</f>
        <v>113062.86536273008</v>
      </c>
      <c r="H52" s="27"/>
    </row>
    <row r="53" spans="2:14" ht="23.4" customHeight="1" x14ac:dyDescent="0.25">
      <c r="C53" s="28"/>
      <c r="D53" s="29"/>
      <c r="E53" s="30"/>
      <c r="F53" s="29"/>
      <c r="G53" s="28"/>
    </row>
    <row r="54" spans="2:14" ht="23.4" customHeight="1" x14ac:dyDescent="0.25">
      <c r="C54" s="28"/>
      <c r="D54" s="29"/>
      <c r="E54" s="30"/>
      <c r="F54" s="29"/>
      <c r="G54" s="28"/>
    </row>
    <row r="55" spans="2:14" ht="23.4" customHeight="1" x14ac:dyDescent="0.25">
      <c r="C55" s="28"/>
      <c r="D55" s="29"/>
      <c r="E55" s="30"/>
      <c r="F55" s="29"/>
      <c r="G55" s="28"/>
    </row>
    <row r="56" spans="2:14" ht="23.4" customHeight="1" x14ac:dyDescent="0.25">
      <c r="C56" s="28"/>
      <c r="D56" s="29"/>
      <c r="E56" s="30"/>
      <c r="F56" s="29"/>
      <c r="G56" s="28"/>
    </row>
    <row r="57" spans="2:14" ht="23.4" customHeight="1" x14ac:dyDescent="0.25">
      <c r="C57" s="28"/>
      <c r="D57" s="29"/>
      <c r="E57" s="30"/>
      <c r="F57" s="29"/>
      <c r="G57" s="28"/>
    </row>
    <row r="58" spans="2:14" ht="23.4" customHeight="1" x14ac:dyDescent="0.25">
      <c r="C58" s="28"/>
      <c r="D58" s="29"/>
      <c r="E58" s="30"/>
      <c r="F58" s="29"/>
      <c r="G58" s="28"/>
    </row>
    <row r="59" spans="2:14" ht="23.4" customHeight="1" x14ac:dyDescent="0.25">
      <c r="C59" s="28"/>
      <c r="D59" s="29"/>
      <c r="E59" s="30"/>
      <c r="F59" s="29"/>
      <c r="G59" s="28"/>
    </row>
    <row r="60" spans="2:14" ht="23.4" customHeight="1" x14ac:dyDescent="0.25">
      <c r="C60" s="28"/>
      <c r="D60" s="29"/>
      <c r="E60" s="30"/>
      <c r="F60" s="29"/>
      <c r="G60" s="28"/>
    </row>
    <row r="61" spans="2:14" ht="23.4" customHeight="1" x14ac:dyDescent="0.25">
      <c r="C61" s="28"/>
      <c r="D61" s="29"/>
      <c r="E61" s="30"/>
      <c r="F61" s="29"/>
      <c r="G61" s="28"/>
    </row>
    <row r="62" spans="2:14" ht="23.4" customHeight="1" x14ac:dyDescent="0.25">
      <c r="C62" s="28"/>
      <c r="D62" s="29"/>
      <c r="E62" s="30"/>
      <c r="F62" s="29"/>
      <c r="G62" s="28"/>
    </row>
    <row r="63" spans="2:14" ht="23.4" customHeight="1" x14ac:dyDescent="0.25">
      <c r="C63" s="28"/>
      <c r="D63" s="29"/>
      <c r="E63" s="30"/>
      <c r="F63" s="29"/>
      <c r="G63" s="28"/>
    </row>
    <row r="64" spans="2:14" ht="23.4" customHeight="1" x14ac:dyDescent="0.25">
      <c r="C64" s="28"/>
      <c r="D64" s="29"/>
      <c r="E64" s="30"/>
      <c r="F64" s="29"/>
      <c r="G64" s="28"/>
    </row>
    <row r="65" spans="2:14" ht="23.4" customHeight="1" x14ac:dyDescent="0.25">
      <c r="C65" s="28"/>
      <c r="D65" s="29"/>
      <c r="E65" s="30"/>
      <c r="F65" s="29"/>
      <c r="G65" s="28"/>
    </row>
    <row r="66" spans="2:14" ht="23.4" customHeight="1" x14ac:dyDescent="0.25">
      <c r="C66" s="28"/>
      <c r="D66" s="29"/>
      <c r="E66" s="30"/>
      <c r="F66" s="29"/>
      <c r="G66" s="28"/>
    </row>
    <row r="67" spans="2:14" ht="23.4" customHeight="1" x14ac:dyDescent="0.25">
      <c r="C67" s="28"/>
      <c r="D67" s="29"/>
      <c r="E67" s="30"/>
      <c r="F67" s="29"/>
      <c r="G67" s="28"/>
    </row>
    <row r="68" spans="2:14" ht="23.4" customHeight="1" x14ac:dyDescent="0.25">
      <c r="C68" s="28"/>
      <c r="D68" s="29"/>
      <c r="E68" s="30"/>
      <c r="F68" s="29"/>
      <c r="G68" s="28"/>
    </row>
    <row r="69" spans="2:14" ht="23.4" customHeight="1" x14ac:dyDescent="0.25">
      <c r="C69" s="28"/>
      <c r="D69" s="29"/>
      <c r="E69" s="30"/>
      <c r="F69" s="29"/>
      <c r="G69" s="28"/>
    </row>
    <row r="70" spans="2:14" ht="23.4" customHeight="1" x14ac:dyDescent="0.25">
      <c r="C70" s="28"/>
      <c r="D70" s="29"/>
      <c r="E70" s="30"/>
      <c r="F70" s="29"/>
      <c r="G70" s="28"/>
    </row>
    <row r="71" spans="2:14" ht="26.4" x14ac:dyDescent="0.25">
      <c r="B71" s="1" t="s">
        <v>0</v>
      </c>
      <c r="C71" s="31"/>
      <c r="D71" s="32"/>
      <c r="E71" s="33"/>
      <c r="F71" s="32"/>
      <c r="G71" s="31"/>
      <c r="H71" s="1"/>
    </row>
    <row r="72" spans="2:14" ht="26.4" x14ac:dyDescent="0.25">
      <c r="B72" s="4" t="s">
        <v>24</v>
      </c>
      <c r="C72" s="34"/>
      <c r="D72" s="35"/>
      <c r="E72" s="36"/>
      <c r="F72" s="35"/>
      <c r="G72" s="34"/>
      <c r="H72" s="7"/>
    </row>
    <row r="73" spans="2:14" x14ac:dyDescent="0.25">
      <c r="C73" s="28"/>
      <c r="D73" s="29"/>
      <c r="E73" s="30"/>
      <c r="F73" s="29"/>
      <c r="G73" s="28"/>
      <c r="L73" s="12"/>
      <c r="M73" s="12"/>
      <c r="N73" s="12"/>
    </row>
    <row r="74" spans="2:14" s="12" customFormat="1" ht="46.8" x14ac:dyDescent="0.5">
      <c r="B74" s="8" t="s">
        <v>2</v>
      </c>
      <c r="C74" s="9" t="s">
        <v>3</v>
      </c>
      <c r="D74" s="10" t="s">
        <v>4</v>
      </c>
      <c r="E74" s="8" t="s">
        <v>2</v>
      </c>
      <c r="F74" s="10" t="s">
        <v>3</v>
      </c>
      <c r="G74" s="9" t="s">
        <v>4</v>
      </c>
      <c r="H74" s="11" t="s">
        <v>5</v>
      </c>
      <c r="L74" s="13" t="s">
        <v>6</v>
      </c>
      <c r="M74" s="14" t="s">
        <v>7</v>
      </c>
      <c r="N74" s="14" t="s">
        <v>8</v>
      </c>
    </row>
    <row r="75" spans="2:14" ht="23.4" x14ac:dyDescent="0.6">
      <c r="B75" s="15">
        <v>21459</v>
      </c>
      <c r="C75" s="16">
        <f>[2]คำนวณหน่วย!$AW$7</f>
        <v>1550</v>
      </c>
      <c r="D75" s="17">
        <f>[2]คำนวณหน่วย!$AX$7</f>
        <v>6118.569217111637</v>
      </c>
      <c r="E75" s="15">
        <v>21824</v>
      </c>
      <c r="F75" s="17">
        <f>[3]คำนวณหน่วย!$AW$7</f>
        <v>850</v>
      </c>
      <c r="G75" s="16">
        <f>[3]คำนวณหน่วย!$AX$7</f>
        <v>3080.3158900838357</v>
      </c>
      <c r="H75" s="18" t="s">
        <v>9</v>
      </c>
      <c r="L75" s="19" t="s">
        <v>10</v>
      </c>
      <c r="M75" s="20">
        <f>C75</f>
        <v>1550</v>
      </c>
      <c r="N75" s="20">
        <f>F75</f>
        <v>850</v>
      </c>
    </row>
    <row r="76" spans="2:14" ht="23.4" x14ac:dyDescent="0.6">
      <c r="B76" s="21">
        <v>21490</v>
      </c>
      <c r="C76" s="22">
        <f>[2]คำนวณหน่วย!$BA$7</f>
        <v>700</v>
      </c>
      <c r="D76" s="23">
        <f>[2]คำนวณหน่วย!$BB$7</f>
        <v>2777.2714696431276</v>
      </c>
      <c r="E76" s="21">
        <v>21855</v>
      </c>
      <c r="F76" s="23">
        <f>[3]คำนวณหน่วย!$BA$7</f>
        <v>600</v>
      </c>
      <c r="G76" s="22">
        <f>[3]คำนวณหน่วย!$BB$7</f>
        <v>2193.6139762218031</v>
      </c>
      <c r="H76" s="18" t="s">
        <v>9</v>
      </c>
      <c r="L76" s="19" t="s">
        <v>11</v>
      </c>
      <c r="M76" s="20">
        <f t="shared" ref="M76:M86" si="4">C76</f>
        <v>700</v>
      </c>
      <c r="N76" s="20">
        <f t="shared" ref="N76:N86" si="5">F76</f>
        <v>600</v>
      </c>
    </row>
    <row r="77" spans="2:14" ht="23.4" x14ac:dyDescent="0.6">
      <c r="B77" s="21">
        <v>21520</v>
      </c>
      <c r="C77" s="22">
        <f>[2]คำนวณหน่วย!$BE$7</f>
        <v>250</v>
      </c>
      <c r="D77" s="23">
        <f>[2]คำนวณหน่วย!$BF$7</f>
        <v>969.34999873612355</v>
      </c>
      <c r="E77" s="21">
        <v>21885</v>
      </c>
      <c r="F77" s="23">
        <f>[3]คำนวณหน่วย!$BE$7</f>
        <v>50</v>
      </c>
      <c r="G77" s="22">
        <f>[3]คำนวณหน่วย!$BF$7</f>
        <v>174.05800212045202</v>
      </c>
      <c r="H77" s="18" t="s">
        <v>9</v>
      </c>
      <c r="L77" s="19" t="s">
        <v>12</v>
      </c>
      <c r="M77" s="20">
        <f t="shared" si="4"/>
        <v>250</v>
      </c>
      <c r="N77" s="20">
        <f t="shared" si="5"/>
        <v>50</v>
      </c>
    </row>
    <row r="78" spans="2:14" ht="23.4" x14ac:dyDescent="0.6">
      <c r="B78" s="21">
        <v>21551</v>
      </c>
      <c r="C78" s="22">
        <f>[3]คำนวณหน่วย!$M$7</f>
        <v>100</v>
      </c>
      <c r="D78" s="23">
        <f>[3]คำนวณหน่วย!$N$7</f>
        <v>381.21274230063364</v>
      </c>
      <c r="E78" s="21">
        <v>21916</v>
      </c>
      <c r="F78" s="23">
        <f>[4]คำนวณหน่วย!$M$7</f>
        <v>100</v>
      </c>
      <c r="G78" s="22">
        <f>[4]คำนวณหน่วย!$N$7</f>
        <v>348.84108008683887</v>
      </c>
      <c r="H78" s="18" t="s">
        <v>9</v>
      </c>
      <c r="L78" s="19" t="s">
        <v>13</v>
      </c>
      <c r="M78" s="20">
        <f t="shared" si="4"/>
        <v>100</v>
      </c>
      <c r="N78" s="20">
        <f t="shared" si="5"/>
        <v>100</v>
      </c>
    </row>
    <row r="79" spans="2:14" ht="23.4" x14ac:dyDescent="0.6">
      <c r="B79" s="21">
        <v>21582</v>
      </c>
      <c r="C79" s="22">
        <f>[3]คำนวณหน่วย!$Q$7</f>
        <v>650</v>
      </c>
      <c r="D79" s="23">
        <f>[3]คำนวณหน่วย!$R$7</f>
        <v>2521.0775669966374</v>
      </c>
      <c r="E79" s="21">
        <v>21947</v>
      </c>
      <c r="F79" s="23">
        <f>[4]คำนวณหน่วย!$Q$7</f>
        <v>350</v>
      </c>
      <c r="G79" s="22">
        <f>[4]คำนวณหน่วย!$R$7</f>
        <v>1226.9446677408932</v>
      </c>
      <c r="H79" s="18" t="s">
        <v>9</v>
      </c>
      <c r="L79" s="19" t="s">
        <v>14</v>
      </c>
      <c r="M79" s="20">
        <f t="shared" si="4"/>
        <v>650</v>
      </c>
      <c r="N79" s="20">
        <f t="shared" si="5"/>
        <v>350</v>
      </c>
    </row>
    <row r="80" spans="2:14" ht="23.4" x14ac:dyDescent="0.6">
      <c r="B80" s="21">
        <v>21610</v>
      </c>
      <c r="C80" s="22">
        <f>[3]คำนวณหน่วย!$U$7</f>
        <v>1650</v>
      </c>
      <c r="D80" s="23">
        <f>[3]คำนวณหน่วย!$V$7</f>
        <v>6572.2690934360426</v>
      </c>
      <c r="E80" s="21">
        <v>21976</v>
      </c>
      <c r="F80" s="23">
        <f>[4]คำนวณหน่วย!$U$7</f>
        <v>1250</v>
      </c>
      <c r="G80" s="22">
        <f>[4]คำนวณหน่วย!$V$7</f>
        <v>4549.8410709088303</v>
      </c>
      <c r="H80" s="18" t="s">
        <v>9</v>
      </c>
      <c r="L80" s="19" t="s">
        <v>15</v>
      </c>
      <c r="M80" s="20">
        <f t="shared" si="4"/>
        <v>1650</v>
      </c>
      <c r="N80" s="20">
        <f t="shared" si="5"/>
        <v>1250</v>
      </c>
    </row>
    <row r="81" spans="2:14" ht="23.4" x14ac:dyDescent="0.6">
      <c r="B81" s="21">
        <v>21641</v>
      </c>
      <c r="C81" s="22">
        <f>[3]คำนวณหน่วย!$Y$7</f>
        <v>2579.9999999999955</v>
      </c>
      <c r="D81" s="23">
        <f>[3]คำนวณหน่วย!$Z$7</f>
        <v>10203.475106906853</v>
      </c>
      <c r="E81" s="21">
        <v>22007</v>
      </c>
      <c r="F81" s="23">
        <f>[4]คำนวณหน่วย!$Y$7</f>
        <v>1200</v>
      </c>
      <c r="G81" s="22">
        <f>[4]คำนวณหน่วย!$Z$7</f>
        <v>4258.5221607131289</v>
      </c>
      <c r="H81" s="18" t="s">
        <v>9</v>
      </c>
      <c r="L81" s="19" t="s">
        <v>16</v>
      </c>
      <c r="M81" s="20">
        <f t="shared" si="4"/>
        <v>2579.9999999999955</v>
      </c>
      <c r="N81" s="20">
        <f t="shared" si="5"/>
        <v>1200</v>
      </c>
    </row>
    <row r="82" spans="2:14" ht="23.4" hidden="1" x14ac:dyDescent="0.6">
      <c r="B82" s="21">
        <v>21671</v>
      </c>
      <c r="C82" s="22">
        <f>[3]คำนวณหน่วย!$AC$7</f>
        <v>1720.0000000000045</v>
      </c>
      <c r="D82" s="23">
        <f>[3]คำนวณหน่วย!$AD$7</f>
        <v>6332.1668478329375</v>
      </c>
      <c r="E82" s="21">
        <v>22037</v>
      </c>
      <c r="F82" s="23"/>
      <c r="G82" s="22"/>
      <c r="H82" s="18" t="s">
        <v>9</v>
      </c>
      <c r="L82" s="19" t="s">
        <v>17</v>
      </c>
      <c r="M82" s="20">
        <f t="shared" si="4"/>
        <v>1720.0000000000045</v>
      </c>
      <c r="N82" s="20">
        <f t="shared" si="5"/>
        <v>0</v>
      </c>
    </row>
    <row r="83" spans="2:14" ht="23.4" hidden="1" x14ac:dyDescent="0.6">
      <c r="B83" s="21">
        <v>21702</v>
      </c>
      <c r="C83" s="22">
        <f>[3]คำนวณหน่วย!$AG$7</f>
        <v>920.00000000000455</v>
      </c>
      <c r="D83" s="23">
        <f>[3]คำนวณหน่วย!$AH$7</f>
        <v>3386.9729651199514</v>
      </c>
      <c r="E83" s="21">
        <v>22068</v>
      </c>
      <c r="F83" s="23"/>
      <c r="G83" s="22"/>
      <c r="H83" s="18" t="s">
        <v>9</v>
      </c>
      <c r="L83" s="19" t="s">
        <v>18</v>
      </c>
      <c r="M83" s="20">
        <f t="shared" si="4"/>
        <v>920.00000000000455</v>
      </c>
      <c r="N83" s="20">
        <f t="shared" si="5"/>
        <v>0</v>
      </c>
    </row>
    <row r="84" spans="2:14" ht="23.4" hidden="1" x14ac:dyDescent="0.6">
      <c r="B84" s="21">
        <v>21732</v>
      </c>
      <c r="C84" s="22">
        <f>[3]คำนวณหน่วย!$AK$7</f>
        <v>1379.9999999999955</v>
      </c>
      <c r="D84" s="23">
        <f>[3]คำนวณหน่วย!$AL$7</f>
        <v>4978.5635877564409</v>
      </c>
      <c r="E84" s="21">
        <v>22098</v>
      </c>
      <c r="F84" s="23"/>
      <c r="G84" s="22"/>
      <c r="H84" s="18" t="s">
        <v>9</v>
      </c>
      <c r="L84" s="19" t="s">
        <v>19</v>
      </c>
      <c r="M84" s="20">
        <f t="shared" si="4"/>
        <v>1379.9999999999955</v>
      </c>
      <c r="N84" s="20">
        <f t="shared" si="5"/>
        <v>0</v>
      </c>
    </row>
    <row r="85" spans="2:14" ht="23.4" hidden="1" x14ac:dyDescent="0.6">
      <c r="B85" s="21">
        <v>21763</v>
      </c>
      <c r="C85" s="22">
        <f>[3]คำนวณหน่วย!$AO$7</f>
        <v>850</v>
      </c>
      <c r="D85" s="23">
        <f>[3]คำนวณหน่วย!$AP$7</f>
        <v>3149.9164555223147</v>
      </c>
      <c r="E85" s="21">
        <v>22129</v>
      </c>
      <c r="F85" s="23"/>
      <c r="G85" s="22"/>
      <c r="H85" s="18" t="s">
        <v>9</v>
      </c>
      <c r="L85" s="19" t="s">
        <v>20</v>
      </c>
      <c r="M85" s="20">
        <f t="shared" si="4"/>
        <v>850</v>
      </c>
      <c r="N85" s="20">
        <f t="shared" si="5"/>
        <v>0</v>
      </c>
    </row>
    <row r="86" spans="2:14" ht="23.4" hidden="1" x14ac:dyDescent="0.6">
      <c r="B86" s="21">
        <v>21794</v>
      </c>
      <c r="C86" s="22">
        <f>[3]คำนวณหน่วย!$AS$7</f>
        <v>1200</v>
      </c>
      <c r="D86" s="23">
        <f>[3]คำนวณหน่วย!$AT$7</f>
        <v>4381.8653164027437</v>
      </c>
      <c r="E86" s="21">
        <v>22160</v>
      </c>
      <c r="F86" s="23"/>
      <c r="G86" s="22"/>
      <c r="H86" s="18" t="s">
        <v>9</v>
      </c>
      <c r="L86" s="19" t="s">
        <v>21</v>
      </c>
      <c r="M86" s="20">
        <f t="shared" si="4"/>
        <v>1200</v>
      </c>
      <c r="N86" s="20">
        <f t="shared" si="5"/>
        <v>0</v>
      </c>
    </row>
    <row r="87" spans="2:14" ht="23.4" x14ac:dyDescent="0.6">
      <c r="B87" s="24" t="s">
        <v>22</v>
      </c>
      <c r="C87" s="25">
        <f>SUM(C75:C81)</f>
        <v>7479.9999999999955</v>
      </c>
      <c r="D87" s="26">
        <f>SUM(D75:D81)</f>
        <v>29543.225195131054</v>
      </c>
      <c r="E87" s="26"/>
      <c r="F87" s="26">
        <f>SUM(F75:F81)</f>
        <v>4400</v>
      </c>
      <c r="G87" s="25">
        <f>SUM(G75:G81)</f>
        <v>15832.136847875783</v>
      </c>
      <c r="H87" s="27"/>
    </row>
    <row r="88" spans="2:14" ht="23.4" customHeight="1" x14ac:dyDescent="0.25">
      <c r="C88" s="28"/>
      <c r="D88" s="29"/>
      <c r="E88" s="30"/>
      <c r="F88" s="29"/>
      <c r="G88" s="28"/>
    </row>
    <row r="89" spans="2:14" ht="23.4" customHeight="1" x14ac:dyDescent="0.25">
      <c r="C89" s="28"/>
      <c r="D89" s="29"/>
      <c r="E89" s="30"/>
      <c r="F89" s="29"/>
      <c r="G89" s="28"/>
    </row>
    <row r="90" spans="2:14" ht="23.4" customHeight="1" x14ac:dyDescent="0.25">
      <c r="C90" s="28"/>
      <c r="D90" s="29"/>
      <c r="E90" s="30"/>
      <c r="F90" s="29"/>
      <c r="G90" s="28"/>
    </row>
    <row r="91" spans="2:14" ht="23.4" customHeight="1" x14ac:dyDescent="0.25">
      <c r="C91" s="28"/>
      <c r="D91" s="29"/>
      <c r="E91" s="30"/>
      <c r="F91" s="29"/>
      <c r="G91" s="28"/>
    </row>
    <row r="92" spans="2:14" ht="23.4" customHeight="1" x14ac:dyDescent="0.25">
      <c r="C92" s="28"/>
      <c r="D92" s="29"/>
      <c r="E92" s="30"/>
      <c r="F92" s="29"/>
      <c r="G92" s="28"/>
    </row>
    <row r="93" spans="2:14" ht="23.4" customHeight="1" x14ac:dyDescent="0.25">
      <c r="C93" s="28"/>
      <c r="D93" s="29"/>
      <c r="E93" s="30"/>
      <c r="F93" s="29"/>
      <c r="G93" s="28"/>
    </row>
    <row r="94" spans="2:14" ht="23.4" customHeight="1" x14ac:dyDescent="0.25">
      <c r="C94" s="28"/>
      <c r="D94" s="29"/>
      <c r="E94" s="30"/>
      <c r="F94" s="29"/>
      <c r="G94" s="28"/>
    </row>
    <row r="95" spans="2:14" ht="23.4" customHeight="1" x14ac:dyDescent="0.25">
      <c r="C95" s="28"/>
      <c r="D95" s="29"/>
      <c r="E95" s="30"/>
      <c r="F95" s="29"/>
      <c r="G95" s="28"/>
    </row>
    <row r="96" spans="2:14" ht="23.4" customHeight="1" x14ac:dyDescent="0.25">
      <c r="C96" s="28"/>
      <c r="D96" s="29"/>
      <c r="E96" s="30"/>
      <c r="F96" s="29"/>
      <c r="G96" s="28"/>
    </row>
    <row r="97" spans="2:14" ht="23.4" customHeight="1" x14ac:dyDescent="0.25">
      <c r="C97" s="28"/>
      <c r="D97" s="29"/>
      <c r="E97" s="30"/>
      <c r="F97" s="29"/>
      <c r="G97" s="28"/>
    </row>
    <row r="98" spans="2:14" ht="23.4" customHeight="1" x14ac:dyDescent="0.25">
      <c r="C98" s="28"/>
      <c r="D98" s="29"/>
      <c r="E98" s="30"/>
      <c r="F98" s="29"/>
      <c r="G98" s="28"/>
    </row>
    <row r="99" spans="2:14" ht="23.4" customHeight="1" x14ac:dyDescent="0.25">
      <c r="C99" s="28"/>
      <c r="D99" s="29"/>
      <c r="E99" s="30"/>
      <c r="F99" s="29"/>
      <c r="G99" s="28"/>
    </row>
    <row r="100" spans="2:14" ht="23.4" customHeight="1" x14ac:dyDescent="0.25">
      <c r="C100" s="28"/>
      <c r="D100" s="29"/>
      <c r="E100" s="30"/>
      <c r="F100" s="29"/>
      <c r="G100" s="28"/>
    </row>
    <row r="101" spans="2:14" ht="23.4" customHeight="1" x14ac:dyDescent="0.25">
      <c r="C101" s="28"/>
      <c r="D101" s="29"/>
      <c r="E101" s="30"/>
      <c r="F101" s="29"/>
      <c r="G101" s="28"/>
    </row>
    <row r="102" spans="2:14" ht="23.4" customHeight="1" x14ac:dyDescent="0.25">
      <c r="C102" s="28"/>
      <c r="D102" s="29"/>
      <c r="E102" s="30"/>
      <c r="F102" s="29"/>
      <c r="G102" s="28"/>
    </row>
    <row r="103" spans="2:14" ht="23.4" customHeight="1" x14ac:dyDescent="0.25">
      <c r="C103" s="28"/>
      <c r="D103" s="29"/>
      <c r="E103" s="30"/>
      <c r="F103" s="29"/>
      <c r="G103" s="28"/>
    </row>
    <row r="104" spans="2:14" ht="23.4" customHeight="1" x14ac:dyDescent="0.25">
      <c r="C104" s="28"/>
      <c r="D104" s="29"/>
      <c r="E104" s="30"/>
      <c r="F104" s="29"/>
      <c r="G104" s="28"/>
    </row>
    <row r="105" spans="2:14" ht="23.4" customHeight="1" x14ac:dyDescent="0.25">
      <c r="C105" s="28"/>
      <c r="D105" s="29"/>
      <c r="E105" s="30"/>
      <c r="F105" s="29"/>
      <c r="G105" s="28"/>
    </row>
    <row r="106" spans="2:14" ht="26.4" x14ac:dyDescent="0.25">
      <c r="B106" s="1" t="s">
        <v>0</v>
      </c>
      <c r="C106" s="31"/>
      <c r="D106" s="32"/>
      <c r="E106" s="33"/>
      <c r="F106" s="32"/>
      <c r="G106" s="31"/>
      <c r="H106" s="1"/>
    </row>
    <row r="107" spans="2:14" ht="26.4" x14ac:dyDescent="0.25">
      <c r="B107" s="4" t="s">
        <v>25</v>
      </c>
      <c r="C107" s="34"/>
      <c r="D107" s="35"/>
      <c r="E107" s="36"/>
      <c r="F107" s="35"/>
      <c r="G107" s="34"/>
      <c r="H107" s="7"/>
    </row>
    <row r="108" spans="2:14" x14ac:dyDescent="0.25">
      <c r="C108" s="28"/>
      <c r="D108" s="29"/>
      <c r="E108" s="30"/>
      <c r="F108" s="29"/>
      <c r="G108" s="28"/>
      <c r="L108" s="12"/>
      <c r="M108" s="12"/>
      <c r="N108" s="12"/>
    </row>
    <row r="109" spans="2:14" s="12" customFormat="1" ht="46.8" x14ac:dyDescent="0.5">
      <c r="B109" s="8" t="s">
        <v>2</v>
      </c>
      <c r="C109" s="9" t="s">
        <v>3</v>
      </c>
      <c r="D109" s="10" t="s">
        <v>4</v>
      </c>
      <c r="E109" s="8" t="s">
        <v>2</v>
      </c>
      <c r="F109" s="10" t="s">
        <v>3</v>
      </c>
      <c r="G109" s="9" t="s">
        <v>4</v>
      </c>
      <c r="H109" s="11" t="s">
        <v>5</v>
      </c>
      <c r="L109" s="13" t="s">
        <v>6</v>
      </c>
      <c r="M109" s="14" t="s">
        <v>7</v>
      </c>
      <c r="N109" s="14" t="s">
        <v>8</v>
      </c>
    </row>
    <row r="110" spans="2:14" ht="23.4" x14ac:dyDescent="0.6">
      <c r="B110" s="15">
        <v>21459</v>
      </c>
      <c r="C110" s="16">
        <f>[2]คำนวณหน่วย!$AW$8</f>
        <v>3500</v>
      </c>
      <c r="D110" s="17">
        <f>[2]คำนวณหน่วย!$AX$8</f>
        <v>13816.12403863918</v>
      </c>
      <c r="E110" s="15">
        <v>21824</v>
      </c>
      <c r="F110" s="37">
        <f>'[1]ไฟฟ้า-ต.ค-59-ก.ย-60'!C99</f>
        <v>2900</v>
      </c>
      <c r="G110" s="38">
        <f>'[1]ไฟฟ้า-ต.ค-59-ก.ย-60'!E99</f>
        <v>10509.313036756617</v>
      </c>
      <c r="H110" s="18" t="s">
        <v>9</v>
      </c>
      <c r="L110" s="19" t="s">
        <v>10</v>
      </c>
      <c r="M110" s="20">
        <f>C110</f>
        <v>3500</v>
      </c>
      <c r="N110" s="20">
        <f>F110</f>
        <v>2900</v>
      </c>
    </row>
    <row r="111" spans="2:14" ht="23.4" x14ac:dyDescent="0.6">
      <c r="B111" s="21">
        <v>21490</v>
      </c>
      <c r="C111" s="22">
        <f>[2]คำนวณหน่วย!$BA$8</f>
        <v>2400</v>
      </c>
      <c r="D111" s="23">
        <f>[2]คำนวณหน่วย!$BB$8</f>
        <v>9522.0736102050087</v>
      </c>
      <c r="E111" s="21">
        <v>21855</v>
      </c>
      <c r="F111" s="37">
        <f>'[1]ไฟฟ้า-ต.ค-59-ก.ย-60'!C100</f>
        <v>3100</v>
      </c>
      <c r="G111" s="38">
        <f>'[1]ไฟฟ้า-ต.ค-59-ก.ย-60'!E100</f>
        <v>11333.672210479317</v>
      </c>
      <c r="H111" s="18" t="s">
        <v>9</v>
      </c>
      <c r="L111" s="19" t="s">
        <v>11</v>
      </c>
      <c r="M111" s="20">
        <f t="shared" ref="M111:M121" si="6">C111</f>
        <v>2400</v>
      </c>
      <c r="N111" s="20">
        <f t="shared" ref="N111:N121" si="7">F111</f>
        <v>3100</v>
      </c>
    </row>
    <row r="112" spans="2:14" ht="23.4" x14ac:dyDescent="0.6">
      <c r="B112" s="21">
        <v>21520</v>
      </c>
      <c r="C112" s="22">
        <f>[2]คำนวณหน่วย!$BE$8</f>
        <v>2400</v>
      </c>
      <c r="D112" s="23">
        <f>[2]คำนวณหน่วย!$BF$8</f>
        <v>9305.7599878667861</v>
      </c>
      <c r="E112" s="21">
        <v>21885</v>
      </c>
      <c r="F112" s="37">
        <f>'[1]ไฟฟ้า-ต.ค-59-ก.ย-60'!C101</f>
        <v>2100</v>
      </c>
      <c r="G112" s="38">
        <f>'[1]ไฟฟ้า-ต.ค-59-ก.ย-60'!E101</f>
        <v>7310.4360890589851</v>
      </c>
      <c r="H112" s="18" t="s">
        <v>9</v>
      </c>
      <c r="L112" s="19" t="s">
        <v>12</v>
      </c>
      <c r="M112" s="20">
        <f t="shared" si="6"/>
        <v>2400</v>
      </c>
      <c r="N112" s="20">
        <f t="shared" si="7"/>
        <v>2100</v>
      </c>
    </row>
    <row r="113" spans="2:14" ht="23.4" x14ac:dyDescent="0.6">
      <c r="B113" s="21">
        <v>21551</v>
      </c>
      <c r="C113" s="22">
        <f>[3]คำนวณหน่วย!$M$8</f>
        <v>2000</v>
      </c>
      <c r="D113" s="23">
        <f>[3]คำนวณหน่วย!$N$8</f>
        <v>7624.2548460126727</v>
      </c>
      <c r="E113" s="21">
        <v>21916</v>
      </c>
      <c r="F113" s="37">
        <f>'[1]ไฟฟ้า-ต.ค-59-ก.ย-60'!C102</f>
        <v>2400</v>
      </c>
      <c r="G113" s="38">
        <f>'[1]ไฟฟ้า-ต.ค-59-ก.ย-60'!E102</f>
        <v>8372.1859220841343</v>
      </c>
      <c r="H113" s="18" t="s">
        <v>9</v>
      </c>
      <c r="L113" s="19" t="s">
        <v>13</v>
      </c>
      <c r="M113" s="20">
        <f t="shared" si="6"/>
        <v>2000</v>
      </c>
      <c r="N113" s="20">
        <f t="shared" si="7"/>
        <v>2400</v>
      </c>
    </row>
    <row r="114" spans="2:14" ht="23.4" x14ac:dyDescent="0.6">
      <c r="B114" s="21">
        <v>21582</v>
      </c>
      <c r="C114" s="22">
        <f>[3]คำนวณหน่วย!$Q$8</f>
        <v>2700</v>
      </c>
      <c r="D114" s="23">
        <f>[3]คำนวณหน่วย!$R$8</f>
        <v>10472.168355216802</v>
      </c>
      <c r="E114" s="21">
        <v>21947</v>
      </c>
      <c r="F114" s="37">
        <f>'[1]ไฟฟ้า-ต.ค-59-ก.ย-60'!C103</f>
        <v>2480.0000000000182</v>
      </c>
      <c r="G114" s="38">
        <f>'[1]ไฟฟ้า-ต.ค-59-ก.ย-60'!E103</f>
        <v>8693.779359992679</v>
      </c>
      <c r="H114" s="18" t="s">
        <v>9</v>
      </c>
      <c r="L114" s="19" t="s">
        <v>14</v>
      </c>
      <c r="M114" s="20">
        <f t="shared" si="6"/>
        <v>2700</v>
      </c>
      <c r="N114" s="20">
        <f t="shared" si="7"/>
        <v>2480.0000000000182</v>
      </c>
    </row>
    <row r="115" spans="2:14" ht="23.4" x14ac:dyDescent="0.6">
      <c r="B115" s="21">
        <v>21610</v>
      </c>
      <c r="C115" s="22">
        <f>[3]คำนวณหน่วย!$U$8</f>
        <v>2400</v>
      </c>
      <c r="D115" s="23">
        <f>[3]คำนวณหน่วย!$V$8</f>
        <v>9559.6641359069708</v>
      </c>
      <c r="E115" s="21">
        <v>21976</v>
      </c>
      <c r="F115" s="37">
        <f>'[1]ไฟฟ้า-ต.ค-59-ก.ย-60'!C104</f>
        <v>2519.9999999999818</v>
      </c>
      <c r="G115" s="38">
        <f>'[1]ไฟฟ้า-ต.ค-59-ก.ย-60'!E104</f>
        <v>9172.4795989521353</v>
      </c>
      <c r="H115" s="18" t="s">
        <v>9</v>
      </c>
      <c r="L115" s="19" t="s">
        <v>15</v>
      </c>
      <c r="M115" s="20">
        <f t="shared" si="6"/>
        <v>2400</v>
      </c>
      <c r="N115" s="20">
        <f t="shared" si="7"/>
        <v>2519.9999999999818</v>
      </c>
    </row>
    <row r="116" spans="2:14" ht="23.4" x14ac:dyDescent="0.6">
      <c r="B116" s="21">
        <v>21641</v>
      </c>
      <c r="C116" s="22">
        <f>[3]คำนวณหน่วย!$Y$8</f>
        <v>3600</v>
      </c>
      <c r="D116" s="23">
        <f>[3]คำนวณหน่วย!$Z$8</f>
        <v>14237.407125916563</v>
      </c>
      <c r="E116" s="21">
        <v>22007</v>
      </c>
      <c r="F116" s="37">
        <f>'[1]ไฟฟ้า-ต.ค-59-ก.ย-60'!C105</f>
        <v>2900</v>
      </c>
      <c r="G116" s="38">
        <f>'[1]ไฟฟ้า-ต.ค-59-ก.ย-60'!E105</f>
        <v>10291.428555056729</v>
      </c>
      <c r="H116" s="18" t="s">
        <v>9</v>
      </c>
      <c r="L116" s="19" t="s">
        <v>16</v>
      </c>
      <c r="M116" s="20">
        <f t="shared" si="6"/>
        <v>3600</v>
      </c>
      <c r="N116" s="20">
        <f t="shared" si="7"/>
        <v>2900</v>
      </c>
    </row>
    <row r="117" spans="2:14" ht="23.4" hidden="1" x14ac:dyDescent="0.6">
      <c r="B117" s="21">
        <v>21671</v>
      </c>
      <c r="C117" s="22">
        <f>[3]คำนวณหน่วย!$AC$8</f>
        <v>2400</v>
      </c>
      <c r="D117" s="23">
        <f>[3]คำนวณหน่วย!$AD$8</f>
        <v>8835.5816481389593</v>
      </c>
      <c r="E117" s="21">
        <v>22037</v>
      </c>
      <c r="F117" s="37"/>
      <c r="G117" s="38"/>
      <c r="H117" s="18" t="s">
        <v>9</v>
      </c>
      <c r="L117" s="19" t="s">
        <v>17</v>
      </c>
      <c r="M117" s="20">
        <f t="shared" si="6"/>
        <v>2400</v>
      </c>
      <c r="N117" s="20">
        <f t="shared" si="7"/>
        <v>0</v>
      </c>
    </row>
    <row r="118" spans="2:14" ht="23.4" hidden="1" x14ac:dyDescent="0.6">
      <c r="B118" s="21">
        <v>21702</v>
      </c>
      <c r="C118" s="22">
        <f>[3]คำนวณหน่วย!$AG$8</f>
        <v>2239.9999999999636</v>
      </c>
      <c r="D118" s="23">
        <f>[3]คำนวณหน่วย!$AH$8</f>
        <v>8246.542871596228</v>
      </c>
      <c r="E118" s="21">
        <v>22068</v>
      </c>
      <c r="F118" s="37"/>
      <c r="G118" s="38"/>
      <c r="H118" s="18" t="s">
        <v>9</v>
      </c>
      <c r="L118" s="19" t="s">
        <v>18</v>
      </c>
      <c r="M118" s="20">
        <f t="shared" si="6"/>
        <v>2239.9999999999636</v>
      </c>
      <c r="N118" s="20">
        <f t="shared" si="7"/>
        <v>0</v>
      </c>
    </row>
    <row r="119" spans="2:14" ht="23.4" hidden="1" x14ac:dyDescent="0.6">
      <c r="B119" s="21">
        <v>21732</v>
      </c>
      <c r="C119" s="22">
        <f>[3]คำนวณหน่วย!$AK$8</f>
        <v>3360.0000000000364</v>
      </c>
      <c r="D119" s="23">
        <f>[3]คำนวณหน่วย!$AL$8</f>
        <v>12121.720039754984</v>
      </c>
      <c r="E119" s="21">
        <v>22098</v>
      </c>
      <c r="F119" s="37"/>
      <c r="G119" s="38"/>
      <c r="H119" s="18" t="s">
        <v>9</v>
      </c>
      <c r="L119" s="19" t="s">
        <v>19</v>
      </c>
      <c r="M119" s="20">
        <f t="shared" si="6"/>
        <v>3360.0000000000364</v>
      </c>
      <c r="N119" s="20">
        <f t="shared" si="7"/>
        <v>0</v>
      </c>
    </row>
    <row r="120" spans="2:14" ht="23.4" hidden="1" x14ac:dyDescent="0.6">
      <c r="B120" s="21">
        <v>21763</v>
      </c>
      <c r="C120" s="22">
        <f>[3]คำนวณหน่วย!$AO$8</f>
        <v>2800</v>
      </c>
      <c r="D120" s="23">
        <f>[3]คำนวณหน่วย!$AP$8</f>
        <v>10376.195382897036</v>
      </c>
      <c r="E120" s="21">
        <v>22129</v>
      </c>
      <c r="F120" s="37"/>
      <c r="G120" s="38"/>
      <c r="H120" s="18" t="s">
        <v>9</v>
      </c>
      <c r="L120" s="19" t="s">
        <v>20</v>
      </c>
      <c r="M120" s="20">
        <f t="shared" si="6"/>
        <v>2800</v>
      </c>
      <c r="N120" s="20">
        <f t="shared" si="7"/>
        <v>0</v>
      </c>
    </row>
    <row r="121" spans="2:14" ht="23.4" hidden="1" x14ac:dyDescent="0.6">
      <c r="B121" s="21">
        <v>21794</v>
      </c>
      <c r="C121" s="22">
        <f>[3]คำนวณหน่วย!$AS$8</f>
        <v>3200</v>
      </c>
      <c r="D121" s="23">
        <f>[3]คำนวณหน่วย!$AT$8</f>
        <v>11684.974177073982</v>
      </c>
      <c r="E121" s="21">
        <v>22160</v>
      </c>
      <c r="F121" s="37"/>
      <c r="G121" s="38"/>
      <c r="H121" s="18" t="s">
        <v>9</v>
      </c>
      <c r="L121" s="19" t="s">
        <v>21</v>
      </c>
      <c r="M121" s="20">
        <f t="shared" si="6"/>
        <v>3200</v>
      </c>
      <c r="N121" s="20">
        <f t="shared" si="7"/>
        <v>0</v>
      </c>
    </row>
    <row r="122" spans="2:14" ht="23.4" x14ac:dyDescent="0.6">
      <c r="B122" s="24" t="s">
        <v>22</v>
      </c>
      <c r="C122" s="25">
        <f>SUM(C110:C116)</f>
        <v>19000</v>
      </c>
      <c r="D122" s="26">
        <f>SUM(D110:D116)</f>
        <v>74537.452099763977</v>
      </c>
      <c r="E122" s="26"/>
      <c r="F122" s="26">
        <f>SUM(F110:F116)</f>
        <v>18400</v>
      </c>
      <c r="G122" s="25">
        <f>SUM(G110:G116)</f>
        <v>65683.294772380599</v>
      </c>
      <c r="H122" s="27"/>
    </row>
  </sheetData>
  <pageMargins left="0.74803149606299213" right="0.74803149606299213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2"/>
  <sheetViews>
    <sheetView zoomScaleNormal="100" workbookViewId="0">
      <selection activeCell="P131" sqref="P131"/>
    </sheetView>
  </sheetViews>
  <sheetFormatPr defaultRowHeight="13.2" x14ac:dyDescent="0.25"/>
  <cols>
    <col min="1" max="1" width="4" customWidth="1"/>
    <col min="2" max="2" width="13.77734375" customWidth="1"/>
    <col min="3" max="3" width="13.77734375" style="39" hidden="1" customWidth="1"/>
    <col min="4" max="4" width="13.77734375" style="39" customWidth="1"/>
    <col min="5" max="5" width="13.77734375" customWidth="1"/>
    <col min="6" max="6" width="13.77734375" style="40" hidden="1" customWidth="1"/>
    <col min="7" max="7" width="13.77734375" style="40" customWidth="1"/>
    <col min="8" max="8" width="17.88671875" hidden="1" customWidth="1"/>
    <col min="12" max="14" width="13.77734375" customWidth="1"/>
  </cols>
  <sheetData>
    <row r="1" spans="2:14" ht="26.4" x14ac:dyDescent="0.25">
      <c r="B1" s="1" t="s">
        <v>26</v>
      </c>
      <c r="C1" s="2"/>
      <c r="D1" s="2"/>
      <c r="E1" s="1"/>
      <c r="F1" s="3"/>
      <c r="G1" s="3"/>
      <c r="H1" s="1"/>
    </row>
    <row r="2" spans="2:14" ht="26.4" x14ac:dyDescent="0.25">
      <c r="B2" s="4" t="s">
        <v>1</v>
      </c>
      <c r="C2" s="5"/>
      <c r="D2" s="5"/>
      <c r="E2" s="7"/>
      <c r="F2" s="6"/>
      <c r="G2" s="6"/>
      <c r="H2" s="7"/>
    </row>
    <row r="4" spans="2:14" s="12" customFormat="1" ht="46.8" x14ac:dyDescent="0.5">
      <c r="B4" s="8" t="s">
        <v>2</v>
      </c>
      <c r="C4" s="9" t="s">
        <v>3</v>
      </c>
      <c r="D4" s="9" t="s">
        <v>4</v>
      </c>
      <c r="E4" s="8" t="s">
        <v>2</v>
      </c>
      <c r="F4" s="10" t="s">
        <v>3</v>
      </c>
      <c r="G4" s="10" t="s">
        <v>4</v>
      </c>
      <c r="H4" s="11" t="s">
        <v>5</v>
      </c>
      <c r="L4" s="13" t="s">
        <v>6</v>
      </c>
      <c r="M4" s="14" t="s">
        <v>27</v>
      </c>
      <c r="N4" s="14" t="s">
        <v>28</v>
      </c>
    </row>
    <row r="5" spans="2:14" ht="23.4" x14ac:dyDescent="0.6">
      <c r="B5" s="15">
        <v>21459</v>
      </c>
      <c r="C5" s="16">
        <f>[2]คำนวณหน่วย!$AW$5</f>
        <v>25230.68</v>
      </c>
      <c r="D5" s="16">
        <f>[2]คำนวณหน่วย!$AX$5</f>
        <v>99597.20127406079</v>
      </c>
      <c r="E5" s="15">
        <v>21824</v>
      </c>
      <c r="F5" s="17">
        <f>[3]คำนวณหน่วย!$AW$5</f>
        <v>24805.72</v>
      </c>
      <c r="G5" s="17">
        <f>[3]คำนวณหน่วย!$AX$5</f>
        <v>89893.474683494598</v>
      </c>
      <c r="H5" s="18" t="s">
        <v>9</v>
      </c>
      <c r="L5" s="19" t="s">
        <v>10</v>
      </c>
      <c r="M5" s="20">
        <f>D5</f>
        <v>99597.20127406079</v>
      </c>
      <c r="N5" s="20">
        <f>G5</f>
        <v>89893.474683494598</v>
      </c>
    </row>
    <row r="6" spans="2:14" ht="23.4" x14ac:dyDescent="0.6">
      <c r="B6" s="21">
        <v>21490</v>
      </c>
      <c r="C6" s="22">
        <f>[2]คำนวณหน่วย!$BA$5</f>
        <v>22581.05</v>
      </c>
      <c r="D6" s="22">
        <f>[2]คำนวณหน่วย!$BB$5</f>
        <v>89591.008456549927</v>
      </c>
      <c r="E6" s="21">
        <v>21855</v>
      </c>
      <c r="F6" s="23">
        <f>[3]คำนวณหน่วย!$BA$5</f>
        <v>23093.45</v>
      </c>
      <c r="G6" s="23">
        <f>[3]คำนวณหน่วย!$BB$5</f>
        <v>84430.191131965665</v>
      </c>
      <c r="H6" s="18" t="s">
        <v>9</v>
      </c>
      <c r="L6" s="19" t="s">
        <v>11</v>
      </c>
      <c r="M6" s="20">
        <f t="shared" ref="M6:M16" si="0">D6</f>
        <v>89591.008456549927</v>
      </c>
      <c r="N6" s="20">
        <f t="shared" ref="N6:N16" si="1">G6</f>
        <v>84430.191131965665</v>
      </c>
    </row>
    <row r="7" spans="2:14" ht="23.4" x14ac:dyDescent="0.6">
      <c r="B7" s="21">
        <v>21520</v>
      </c>
      <c r="C7" s="22">
        <f>[2]คำนวณหน่วย!$BE$5</f>
        <v>15640.74</v>
      </c>
      <c r="D7" s="22">
        <f>[2]คำนวณหน่วย!$BF$5</f>
        <v>60645.40519692815</v>
      </c>
      <c r="E7" s="21">
        <v>21885</v>
      </c>
      <c r="F7" s="23">
        <f>[3]คำนวณหน่วย!$BE$5</f>
        <v>11214.75</v>
      </c>
      <c r="G7" s="23">
        <f>[3]คำนวณหน่วย!$BF$5</f>
        <v>39040.339585606787</v>
      </c>
      <c r="H7" s="18" t="s">
        <v>9</v>
      </c>
      <c r="L7" s="19" t="s">
        <v>12</v>
      </c>
      <c r="M7" s="20">
        <f t="shared" si="0"/>
        <v>60645.40519692815</v>
      </c>
      <c r="N7" s="20">
        <f t="shared" si="1"/>
        <v>39040.339585606787</v>
      </c>
    </row>
    <row r="8" spans="2:14" ht="23.4" x14ac:dyDescent="0.6">
      <c r="B8" s="21">
        <v>21551</v>
      </c>
      <c r="C8" s="22">
        <f>[3]คำนวณหน่วย!$M$5</f>
        <v>14109.36</v>
      </c>
      <c r="D8" s="22">
        <f>[3]คำนวณหน่วย!$N$5</f>
        <v>53786.678177068687</v>
      </c>
      <c r="E8" s="21">
        <v>21916</v>
      </c>
      <c r="F8" s="23">
        <f>[4]คำนวณหน่วย!$M$5</f>
        <v>9873.35</v>
      </c>
      <c r="G8" s="23">
        <f>[4]คำนวณหน่วย!$N$5</f>
        <v>34442.300780753911</v>
      </c>
      <c r="H8" s="18" t="s">
        <v>9</v>
      </c>
      <c r="L8" s="19" t="s">
        <v>13</v>
      </c>
      <c r="M8" s="20">
        <f t="shared" si="0"/>
        <v>53786.678177068687</v>
      </c>
      <c r="N8" s="20">
        <f t="shared" si="1"/>
        <v>34442.300780753911</v>
      </c>
    </row>
    <row r="9" spans="2:14" ht="23.4" x14ac:dyDescent="0.6">
      <c r="B9" s="21">
        <v>21582</v>
      </c>
      <c r="C9" s="22">
        <f>[3]คำนวณหน่วย!$Q$5</f>
        <v>15887.69</v>
      </c>
      <c r="D9" s="22">
        <f>[3]คำนวณหน่วย!$R$5</f>
        <v>61621.690539072013</v>
      </c>
      <c r="E9" s="21">
        <v>21947</v>
      </c>
      <c r="F9" s="23">
        <f>[4]คำนวณหน่วย!$Q$5</f>
        <v>10532.09</v>
      </c>
      <c r="G9" s="23">
        <f>[4]คำนวณหน่วย!$R$5</f>
        <v>36920.833330477668</v>
      </c>
      <c r="H9" s="18" t="s">
        <v>9</v>
      </c>
      <c r="L9" s="19" t="s">
        <v>14</v>
      </c>
      <c r="M9" s="20">
        <f t="shared" si="0"/>
        <v>61621.690539072013</v>
      </c>
      <c r="N9" s="20">
        <f t="shared" si="1"/>
        <v>36920.833330477668</v>
      </c>
    </row>
    <row r="10" spans="2:14" ht="23.4" x14ac:dyDescent="0.6">
      <c r="B10" s="21">
        <v>21610</v>
      </c>
      <c r="C10" s="22">
        <f>[3]คำนวณหน่วย!$U$5</f>
        <v>25135.87</v>
      </c>
      <c r="D10" s="22">
        <f>[3]คำนวณหน่วย!$V$5</f>
        <v>100121.03123492497</v>
      </c>
      <c r="E10" s="21">
        <v>21976</v>
      </c>
      <c r="F10" s="23">
        <f>[4]คำนวณหน่วย!$U$5</f>
        <v>16611.91</v>
      </c>
      <c r="G10" s="23">
        <f>[4]คำนวณหน่วย!$V$5</f>
        <v>60465.240307392887</v>
      </c>
      <c r="H10" s="18" t="s">
        <v>9</v>
      </c>
      <c r="L10" s="19" t="s">
        <v>15</v>
      </c>
      <c r="M10" s="20">
        <f t="shared" si="0"/>
        <v>100121.03123492497</v>
      </c>
      <c r="N10" s="20">
        <f t="shared" si="1"/>
        <v>60465.240307392887</v>
      </c>
    </row>
    <row r="11" spans="2:14" ht="23.4" x14ac:dyDescent="0.6">
      <c r="B11" s="21">
        <v>21641</v>
      </c>
      <c r="C11" s="22">
        <f>[3]คำนวณหน่วย!$Y$5</f>
        <v>26360.57</v>
      </c>
      <c r="D11" s="22">
        <f>[3]คำนวณหน่วย!$Z$5</f>
        <v>104251.71310033955</v>
      </c>
      <c r="E11" s="21">
        <v>22007</v>
      </c>
      <c r="F11" s="23">
        <f>[4]คำนวณหน่วย!$Y$5</f>
        <v>16043.39</v>
      </c>
      <c r="G11" s="23">
        <f>[4]คำนวณหน่วย!$Z$5</f>
        <v>56934.276539969505</v>
      </c>
      <c r="H11" s="18" t="s">
        <v>9</v>
      </c>
      <c r="L11" s="19" t="s">
        <v>16</v>
      </c>
      <c r="M11" s="20">
        <f t="shared" si="0"/>
        <v>104251.71310033955</v>
      </c>
      <c r="N11" s="20">
        <f t="shared" si="1"/>
        <v>56934.276539969505</v>
      </c>
    </row>
    <row r="12" spans="2:14" ht="23.4" hidden="1" x14ac:dyDescent="0.6">
      <c r="B12" s="21">
        <v>21671</v>
      </c>
      <c r="C12" s="22">
        <f>[3]คำนวณหน่วย!$AC$5</f>
        <v>27923.16</v>
      </c>
      <c r="D12" s="22">
        <f>[3]คำนวณหน่วย!$AD$5</f>
        <v>102798.90002251994</v>
      </c>
      <c r="E12" s="21">
        <v>22037</v>
      </c>
      <c r="F12" s="23"/>
      <c r="G12" s="23"/>
      <c r="H12" s="18" t="s">
        <v>9</v>
      </c>
      <c r="L12" s="19" t="s">
        <v>17</v>
      </c>
      <c r="M12" s="20">
        <f t="shared" si="0"/>
        <v>102798.90002251994</v>
      </c>
      <c r="N12" s="20">
        <f t="shared" si="1"/>
        <v>0</v>
      </c>
    </row>
    <row r="13" spans="2:14" ht="23.4" hidden="1" x14ac:dyDescent="0.6">
      <c r="B13" s="21">
        <v>21702</v>
      </c>
      <c r="C13" s="22">
        <f>[3]คำนวณหน่วย!$AG$5</f>
        <v>27083.41</v>
      </c>
      <c r="D13" s="22">
        <f>[3]คำนวณหน่วย!$AH$5</f>
        <v>99707.366818759663</v>
      </c>
      <c r="E13" s="21">
        <v>22068</v>
      </c>
      <c r="F13" s="23"/>
      <c r="G13" s="23"/>
      <c r="H13" s="18" t="s">
        <v>9</v>
      </c>
      <c r="L13" s="19" t="s">
        <v>18</v>
      </c>
      <c r="M13" s="20">
        <f t="shared" si="0"/>
        <v>99707.366818759663</v>
      </c>
      <c r="N13" s="20">
        <f t="shared" si="1"/>
        <v>0</v>
      </c>
    </row>
    <row r="14" spans="2:14" ht="23.4" hidden="1" x14ac:dyDescent="0.6">
      <c r="B14" s="21">
        <v>21732</v>
      </c>
      <c r="C14" s="22">
        <f>[3]คำนวณหน่วย!$AK$5</f>
        <v>22885.97</v>
      </c>
      <c r="D14" s="22">
        <f>[3]คำนวณหน่วย!$AL$5</f>
        <v>82564.678922091785</v>
      </c>
      <c r="E14" s="21">
        <v>22098</v>
      </c>
      <c r="F14" s="23"/>
      <c r="G14" s="23"/>
      <c r="H14" s="18" t="s">
        <v>9</v>
      </c>
      <c r="L14" s="19" t="s">
        <v>19</v>
      </c>
      <c r="M14" s="20">
        <f t="shared" si="0"/>
        <v>82564.678922091785</v>
      </c>
      <c r="N14" s="20">
        <f t="shared" si="1"/>
        <v>0</v>
      </c>
    </row>
    <row r="15" spans="2:14" ht="23.4" hidden="1" x14ac:dyDescent="0.6">
      <c r="B15" s="21">
        <v>21763</v>
      </c>
      <c r="C15" s="22">
        <f>[3]คำนวณหน่วย!$AO$5</f>
        <v>24682.92</v>
      </c>
      <c r="D15" s="22">
        <f>[3]คำนวณหน่วย!$AP$5</f>
        <v>91469.571621577474</v>
      </c>
      <c r="E15" s="21">
        <v>22129</v>
      </c>
      <c r="F15" s="23"/>
      <c r="G15" s="23"/>
      <c r="H15" s="18" t="s">
        <v>9</v>
      </c>
      <c r="L15" s="19" t="s">
        <v>20</v>
      </c>
      <c r="M15" s="20">
        <f t="shared" si="0"/>
        <v>91469.571621577474</v>
      </c>
      <c r="N15" s="20">
        <f t="shared" si="1"/>
        <v>0</v>
      </c>
    </row>
    <row r="16" spans="2:14" ht="23.4" hidden="1" x14ac:dyDescent="0.6">
      <c r="B16" s="21">
        <v>21794</v>
      </c>
      <c r="C16" s="22">
        <f>[3]คำนวณหน่วย!$AS$5</f>
        <v>23809.39</v>
      </c>
      <c r="D16" s="22">
        <f>[3]คำนวณหน่วย!$AT$5</f>
        <v>86941.283538088595</v>
      </c>
      <c r="E16" s="21">
        <v>22160</v>
      </c>
      <c r="F16" s="23"/>
      <c r="G16" s="23"/>
      <c r="H16" s="18" t="s">
        <v>9</v>
      </c>
      <c r="L16" s="19" t="s">
        <v>21</v>
      </c>
      <c r="M16" s="20">
        <f t="shared" si="0"/>
        <v>86941.283538088595</v>
      </c>
      <c r="N16" s="20">
        <f t="shared" si="1"/>
        <v>0</v>
      </c>
    </row>
    <row r="17" spans="2:8" ht="23.4" x14ac:dyDescent="0.6">
      <c r="B17" s="24" t="s">
        <v>22</v>
      </c>
      <c r="C17" s="25">
        <f>SUM(C5:C11)</f>
        <v>144945.96</v>
      </c>
      <c r="D17" s="25">
        <f>SUM(D5:D11)</f>
        <v>569614.72797894408</v>
      </c>
      <c r="E17" s="26"/>
      <c r="F17" s="26">
        <f>SUM(F5:F11)</f>
        <v>112174.66</v>
      </c>
      <c r="G17" s="26">
        <f t="shared" ref="G17:H17" si="2">SUM(G5:G11)</f>
        <v>402126.65635966102</v>
      </c>
      <c r="H17" s="26">
        <f t="shared" si="2"/>
        <v>0</v>
      </c>
    </row>
    <row r="18" spans="2:8" ht="23.4" customHeight="1" x14ac:dyDescent="0.25">
      <c r="C18" s="28"/>
      <c r="D18" s="28"/>
      <c r="E18" s="30"/>
      <c r="F18" s="29"/>
      <c r="G18" s="29"/>
    </row>
    <row r="19" spans="2:8" ht="23.4" customHeight="1" x14ac:dyDescent="0.25">
      <c r="C19" s="28"/>
      <c r="D19" s="28"/>
      <c r="E19" s="30"/>
      <c r="F19" s="29"/>
      <c r="G19" s="29"/>
    </row>
    <row r="20" spans="2:8" ht="23.4" customHeight="1" x14ac:dyDescent="0.25">
      <c r="C20" s="28"/>
      <c r="D20" s="28"/>
      <c r="E20" s="30"/>
      <c r="F20" s="29"/>
      <c r="G20" s="29"/>
    </row>
    <row r="21" spans="2:8" ht="23.4" customHeight="1" x14ac:dyDescent="0.25">
      <c r="C21" s="28"/>
      <c r="D21" s="28"/>
      <c r="E21" s="30"/>
      <c r="F21" s="29"/>
      <c r="G21" s="29"/>
    </row>
    <row r="22" spans="2:8" ht="23.4" customHeight="1" x14ac:dyDescent="0.25">
      <c r="C22" s="28"/>
      <c r="D22" s="28"/>
      <c r="E22" s="30"/>
      <c r="F22" s="29"/>
      <c r="G22" s="29"/>
    </row>
    <row r="23" spans="2:8" ht="23.4" customHeight="1" x14ac:dyDescent="0.25">
      <c r="C23" s="28"/>
      <c r="D23" s="28"/>
      <c r="E23" s="30"/>
      <c r="F23" s="29"/>
      <c r="G23" s="29"/>
    </row>
    <row r="24" spans="2:8" ht="23.4" customHeight="1" x14ac:dyDescent="0.25">
      <c r="C24" s="28"/>
      <c r="D24" s="28"/>
      <c r="E24" s="30"/>
      <c r="F24" s="29"/>
      <c r="G24" s="29"/>
    </row>
    <row r="25" spans="2:8" ht="23.4" customHeight="1" x14ac:dyDescent="0.25">
      <c r="C25" s="28"/>
      <c r="D25" s="28"/>
      <c r="E25" s="30"/>
      <c r="F25" s="29"/>
      <c r="G25" s="29"/>
    </row>
    <row r="26" spans="2:8" ht="23.4" customHeight="1" x14ac:dyDescent="0.25">
      <c r="C26" s="28"/>
      <c r="D26" s="28"/>
      <c r="E26" s="30"/>
      <c r="F26" s="29"/>
      <c r="G26" s="29"/>
    </row>
    <row r="27" spans="2:8" ht="23.4" customHeight="1" x14ac:dyDescent="0.25">
      <c r="C27" s="28"/>
      <c r="D27" s="28"/>
      <c r="E27" s="30"/>
      <c r="F27" s="29"/>
      <c r="G27" s="29"/>
    </row>
    <row r="28" spans="2:8" ht="23.4" customHeight="1" x14ac:dyDescent="0.25">
      <c r="C28" s="28"/>
      <c r="D28" s="28"/>
      <c r="E28" s="30"/>
      <c r="F28" s="29"/>
      <c r="G28" s="29"/>
    </row>
    <row r="29" spans="2:8" ht="23.4" customHeight="1" x14ac:dyDescent="0.25">
      <c r="C29" s="28"/>
      <c r="D29" s="28"/>
      <c r="E29" s="30"/>
      <c r="F29" s="29"/>
      <c r="G29" s="29"/>
    </row>
    <row r="30" spans="2:8" ht="23.4" customHeight="1" x14ac:dyDescent="0.25">
      <c r="C30" s="28"/>
      <c r="D30" s="28"/>
      <c r="E30" s="30"/>
      <c r="F30" s="29"/>
      <c r="G30" s="29"/>
    </row>
    <row r="31" spans="2:8" ht="23.4" customHeight="1" x14ac:dyDescent="0.25">
      <c r="C31" s="28"/>
      <c r="D31" s="28"/>
      <c r="E31" s="30"/>
      <c r="F31" s="29"/>
      <c r="G31" s="29"/>
    </row>
    <row r="32" spans="2:8" ht="23.4" customHeight="1" x14ac:dyDescent="0.25">
      <c r="C32" s="28"/>
      <c r="D32" s="28"/>
      <c r="E32" s="30"/>
      <c r="F32" s="29"/>
      <c r="G32" s="29"/>
    </row>
    <row r="33" spans="2:14" ht="23.4" customHeight="1" x14ac:dyDescent="0.25">
      <c r="C33" s="28"/>
      <c r="D33" s="28"/>
      <c r="E33" s="30"/>
      <c r="F33" s="29"/>
      <c r="G33" s="29"/>
    </row>
    <row r="34" spans="2:14" ht="23.4" customHeight="1" x14ac:dyDescent="0.25">
      <c r="C34" s="28"/>
      <c r="D34" s="28"/>
      <c r="E34" s="30"/>
      <c r="F34" s="29"/>
      <c r="G34" s="29"/>
    </row>
    <row r="35" spans="2:14" ht="23.4" customHeight="1" x14ac:dyDescent="0.25">
      <c r="C35" s="28"/>
      <c r="D35" s="28"/>
      <c r="E35" s="30"/>
      <c r="F35" s="29"/>
      <c r="G35" s="29"/>
    </row>
    <row r="36" spans="2:14" ht="26.4" x14ac:dyDescent="0.25">
      <c r="B36" s="1" t="s">
        <v>26</v>
      </c>
      <c r="C36" s="31"/>
      <c r="D36" s="31"/>
      <c r="E36" s="33"/>
      <c r="F36" s="32"/>
      <c r="G36" s="32"/>
      <c r="H36" s="1"/>
    </row>
    <row r="37" spans="2:14" ht="26.4" x14ac:dyDescent="0.25">
      <c r="B37" s="4" t="s">
        <v>23</v>
      </c>
      <c r="C37" s="34"/>
      <c r="D37" s="34"/>
      <c r="E37" s="36"/>
      <c r="F37" s="35"/>
      <c r="G37" s="35"/>
      <c r="H37" s="7"/>
    </row>
    <row r="38" spans="2:14" x14ac:dyDescent="0.25">
      <c r="C38" s="28"/>
      <c r="D38" s="28"/>
      <c r="E38" s="30"/>
      <c r="F38" s="29"/>
      <c r="G38" s="29"/>
      <c r="L38" s="12"/>
      <c r="M38" s="12"/>
      <c r="N38" s="12"/>
    </row>
    <row r="39" spans="2:14" s="12" customFormat="1" ht="46.8" x14ac:dyDescent="0.5">
      <c r="B39" s="8" t="s">
        <v>2</v>
      </c>
      <c r="C39" s="9" t="s">
        <v>3</v>
      </c>
      <c r="D39" s="9" t="s">
        <v>4</v>
      </c>
      <c r="E39" s="8" t="s">
        <v>2</v>
      </c>
      <c r="F39" s="10" t="s">
        <v>3</v>
      </c>
      <c r="G39" s="10" t="s">
        <v>4</v>
      </c>
      <c r="H39" s="11" t="s">
        <v>5</v>
      </c>
      <c r="L39" s="13" t="s">
        <v>6</v>
      </c>
      <c r="M39" s="14" t="s">
        <v>27</v>
      </c>
      <c r="N39" s="14" t="s">
        <v>28</v>
      </c>
    </row>
    <row r="40" spans="2:14" ht="23.4" x14ac:dyDescent="0.6">
      <c r="B40" s="15">
        <v>21459</v>
      </c>
      <c r="C40" s="16">
        <f>[2]คำนวณหน่วย!$AW$6</f>
        <v>5740</v>
      </c>
      <c r="D40" s="16">
        <f>[2]คำนวณหน่วย!$AX$6</f>
        <v>22658.443423368255</v>
      </c>
      <c r="E40" s="15">
        <v>21824</v>
      </c>
      <c r="F40" s="17">
        <f>[3]คำนวณหน่วย!$AW$6</f>
        <v>4640</v>
      </c>
      <c r="G40" s="17">
        <f>[3]คำนวณหน่วย!$AX$6</f>
        <v>16814.900858810586</v>
      </c>
      <c r="H40" s="18" t="s">
        <v>9</v>
      </c>
      <c r="L40" s="19" t="s">
        <v>10</v>
      </c>
      <c r="M40" s="20">
        <f>D40</f>
        <v>22658.443423368255</v>
      </c>
      <c r="N40" s="20">
        <f>G40</f>
        <v>16814.900858810586</v>
      </c>
    </row>
    <row r="41" spans="2:14" ht="23.4" x14ac:dyDescent="0.6">
      <c r="B41" s="21">
        <v>21490</v>
      </c>
      <c r="C41" s="22">
        <f>[2]คำนวณหน่วย!$BA$6</f>
        <v>3680</v>
      </c>
      <c r="D41" s="22">
        <f>[2]คำนวณหน่วย!$BB$6</f>
        <v>14600.512868981014</v>
      </c>
      <c r="E41" s="21">
        <v>21855</v>
      </c>
      <c r="F41" s="23">
        <f>[3]คำนวณหน่วย!$BA$6</f>
        <v>4680</v>
      </c>
      <c r="G41" s="23">
        <f>[3]คำนวณหน่วย!$BB$6</f>
        <v>17110.189014530064</v>
      </c>
      <c r="H41" s="18" t="s">
        <v>9</v>
      </c>
      <c r="L41" s="19" t="s">
        <v>11</v>
      </c>
      <c r="M41" s="20">
        <f t="shared" ref="M41:M51" si="3">D41</f>
        <v>14600.512868981014</v>
      </c>
      <c r="N41" s="20">
        <f t="shared" ref="N41:N51" si="4">G41</f>
        <v>17110.189014530064</v>
      </c>
    </row>
    <row r="42" spans="2:14" ht="23.4" x14ac:dyDescent="0.6">
      <c r="B42" s="21">
        <v>21520</v>
      </c>
      <c r="C42" s="22">
        <f>[2]คำนวณหน่วย!$BE$6</f>
        <v>5160</v>
      </c>
      <c r="D42" s="22">
        <f>[2]คำนวณหน่วย!$BF$6</f>
        <v>20007.383973913591</v>
      </c>
      <c r="E42" s="21">
        <v>21885</v>
      </c>
      <c r="F42" s="23">
        <f>[3]คำนวณหน่วย!$BE$6</f>
        <v>3360</v>
      </c>
      <c r="G42" s="23">
        <f>[3]คำนวณหน่วย!$BF$6</f>
        <v>11696.697742494376</v>
      </c>
      <c r="H42" s="18" t="s">
        <v>9</v>
      </c>
      <c r="L42" s="19" t="s">
        <v>12</v>
      </c>
      <c r="M42" s="20">
        <f t="shared" si="3"/>
        <v>20007.383973913591</v>
      </c>
      <c r="N42" s="20">
        <f t="shared" si="4"/>
        <v>11696.697742494376</v>
      </c>
    </row>
    <row r="43" spans="2:14" ht="23.4" x14ac:dyDescent="0.6">
      <c r="B43" s="21">
        <v>21551</v>
      </c>
      <c r="C43" s="22">
        <f>[3]คำนวณหน่วย!$M$6</f>
        <v>3480</v>
      </c>
      <c r="D43" s="22">
        <f>[3]คำนวณหน่วย!$N$6</f>
        <v>13266.203432062051</v>
      </c>
      <c r="E43" s="21">
        <v>21916</v>
      </c>
      <c r="F43" s="23">
        <f>[4]คำนวณหน่วย!$M$6</f>
        <v>3880</v>
      </c>
      <c r="G43" s="23">
        <f>[4]คำนวณหน่วย!$N$6</f>
        <v>13535.033907369349</v>
      </c>
      <c r="H43" s="18" t="s">
        <v>9</v>
      </c>
      <c r="L43" s="19" t="s">
        <v>13</v>
      </c>
      <c r="M43" s="20">
        <f t="shared" si="3"/>
        <v>13266.203432062051</v>
      </c>
      <c r="N43" s="20">
        <f t="shared" si="4"/>
        <v>13535.033907369349</v>
      </c>
    </row>
    <row r="44" spans="2:14" ht="23.4" x14ac:dyDescent="0.6">
      <c r="B44" s="21">
        <v>21582</v>
      </c>
      <c r="C44" s="22">
        <f>[3]คำนวณหน่วย!$Q$6</f>
        <v>6040</v>
      </c>
      <c r="D44" s="22">
        <f>[3]คำนวณหน่วย!$R$6</f>
        <v>23426.628468707215</v>
      </c>
      <c r="E44" s="21">
        <v>21947</v>
      </c>
      <c r="F44" s="23">
        <f>[4]คำนวณหน่วย!$Q$6</f>
        <v>5040</v>
      </c>
      <c r="G44" s="23">
        <f>[4]คำนวณหน่วย!$R$6</f>
        <v>17668.003215468863</v>
      </c>
      <c r="H44" s="18" t="s">
        <v>9</v>
      </c>
      <c r="L44" s="19" t="s">
        <v>14</v>
      </c>
      <c r="M44" s="20">
        <f t="shared" si="3"/>
        <v>23426.628468707215</v>
      </c>
      <c r="N44" s="20">
        <f t="shared" si="4"/>
        <v>17668.003215468863</v>
      </c>
    </row>
    <row r="45" spans="2:14" ht="23.4" x14ac:dyDescent="0.6">
      <c r="B45" s="21">
        <v>21610</v>
      </c>
      <c r="C45" s="22">
        <f>[3]คำนวณหน่วย!$U$6</f>
        <v>4720</v>
      </c>
      <c r="D45" s="22">
        <f>[3]คำนวณหน่วย!$V$6</f>
        <v>18800.672800617042</v>
      </c>
      <c r="E45" s="21">
        <v>21976</v>
      </c>
      <c r="F45" s="23">
        <f>[4]คำนวณหน่วย!$U$6</f>
        <v>5120</v>
      </c>
      <c r="G45" s="23">
        <f>[4]คำนวณหน่วย!$V$6</f>
        <v>18636.14902644257</v>
      </c>
      <c r="H45" s="18" t="s">
        <v>9</v>
      </c>
      <c r="L45" s="19" t="s">
        <v>15</v>
      </c>
      <c r="M45" s="20">
        <f t="shared" si="3"/>
        <v>18800.672800617042</v>
      </c>
      <c r="N45" s="20">
        <f t="shared" si="4"/>
        <v>18636.14902644257</v>
      </c>
    </row>
    <row r="46" spans="2:14" ht="23.4" x14ac:dyDescent="0.6">
      <c r="B46" s="21">
        <v>21641</v>
      </c>
      <c r="C46" s="22">
        <f>[3]คำนวณหน่วย!$Y$6</f>
        <v>7104.0000000000146</v>
      </c>
      <c r="D46" s="22">
        <f>[3]คำนวณหน่วย!$Z$6</f>
        <v>28095.150061808741</v>
      </c>
      <c r="E46" s="21">
        <v>22007</v>
      </c>
      <c r="F46" s="23">
        <f>[4]คำนวณหน่วย!$Y$6</f>
        <v>4960</v>
      </c>
      <c r="G46" s="23">
        <f>[4]คำนวณหน่วย!$Z$6</f>
        <v>17601.891597614267</v>
      </c>
      <c r="H46" s="18" t="s">
        <v>9</v>
      </c>
      <c r="L46" s="19" t="s">
        <v>16</v>
      </c>
      <c r="M46" s="20">
        <f t="shared" si="3"/>
        <v>28095.150061808741</v>
      </c>
      <c r="N46" s="20">
        <f t="shared" si="4"/>
        <v>17601.891597614267</v>
      </c>
    </row>
    <row r="47" spans="2:14" ht="23.4" hidden="1" x14ac:dyDescent="0.6">
      <c r="B47" s="21">
        <v>21671</v>
      </c>
      <c r="C47" s="22">
        <f>[3]คำนวณหน่วย!$AC$6</f>
        <v>4735.9999999999854</v>
      </c>
      <c r="D47" s="22">
        <f>[3]คำนวณหน่วย!$AD$6</f>
        <v>17435.547785660827</v>
      </c>
      <c r="E47" s="21">
        <v>22037</v>
      </c>
      <c r="F47" s="23"/>
      <c r="G47" s="23"/>
      <c r="H47" s="18" t="s">
        <v>9</v>
      </c>
      <c r="L47" s="19" t="s">
        <v>17</v>
      </c>
      <c r="M47" s="20">
        <f t="shared" si="3"/>
        <v>17435.547785660827</v>
      </c>
      <c r="N47" s="20">
        <f t="shared" si="4"/>
        <v>0</v>
      </c>
    </row>
    <row r="48" spans="2:14" ht="23.4" hidden="1" x14ac:dyDescent="0.6">
      <c r="B48" s="21">
        <v>21702</v>
      </c>
      <c r="C48" s="22">
        <f>[3]คำนวณหน่วย!$AG$6</f>
        <v>3807.9999999999927</v>
      </c>
      <c r="D48" s="22">
        <f>[3]คำนวณหน่วย!$AH$6</f>
        <v>14019.122881713789</v>
      </c>
      <c r="E48" s="21">
        <v>22068</v>
      </c>
      <c r="F48" s="23"/>
      <c r="G48" s="23"/>
      <c r="H48" s="18" t="s">
        <v>9</v>
      </c>
      <c r="L48" s="19" t="s">
        <v>18</v>
      </c>
      <c r="M48" s="20">
        <f t="shared" si="3"/>
        <v>14019.122881713789</v>
      </c>
      <c r="N48" s="20">
        <f t="shared" si="4"/>
        <v>0</v>
      </c>
    </row>
    <row r="49" spans="2:14" ht="23.4" hidden="1" x14ac:dyDescent="0.6">
      <c r="B49" s="21">
        <v>21732</v>
      </c>
      <c r="C49" s="22">
        <f>[3]คำนวณหน่วย!$AK$6</f>
        <v>5712.0000000000073</v>
      </c>
      <c r="D49" s="22">
        <f>[3]คำนวณหน่วย!$AL$6</f>
        <v>20606.924067583277</v>
      </c>
      <c r="E49" s="21">
        <v>22098</v>
      </c>
      <c r="F49" s="23"/>
      <c r="G49" s="23"/>
      <c r="H49" s="18" t="s">
        <v>9</v>
      </c>
      <c r="L49" s="19" t="s">
        <v>19</v>
      </c>
      <c r="M49" s="20">
        <f t="shared" si="3"/>
        <v>20606.924067583277</v>
      </c>
      <c r="N49" s="20">
        <f t="shared" si="4"/>
        <v>0</v>
      </c>
    </row>
    <row r="50" spans="2:14" ht="23.4" hidden="1" x14ac:dyDescent="0.6">
      <c r="B50" s="21">
        <v>21763</v>
      </c>
      <c r="C50" s="22">
        <f>[3]คำนวณหน่วย!$AO$6</f>
        <v>4400</v>
      </c>
      <c r="D50" s="22">
        <f>[3]คำนวณหน่วย!$AP$6</f>
        <v>16305.44988740963</v>
      </c>
      <c r="E50" s="21">
        <v>22129</v>
      </c>
      <c r="F50" s="23"/>
      <c r="G50" s="23"/>
      <c r="H50" s="18" t="s">
        <v>9</v>
      </c>
      <c r="L50" s="19" t="s">
        <v>20</v>
      </c>
      <c r="M50" s="20">
        <f t="shared" si="3"/>
        <v>16305.44988740963</v>
      </c>
      <c r="N50" s="20">
        <f t="shared" si="4"/>
        <v>0</v>
      </c>
    </row>
    <row r="51" spans="2:14" ht="23.4" hidden="1" x14ac:dyDescent="0.6">
      <c r="B51" s="21">
        <v>21794</v>
      </c>
      <c r="C51" s="22">
        <f>[3]คำนวณหน่วย!$AS$6</f>
        <v>5160</v>
      </c>
      <c r="D51" s="22">
        <f>[3]คำนวณหน่วย!$AT$6</f>
        <v>18842.020860531797</v>
      </c>
      <c r="E51" s="21">
        <v>22160</v>
      </c>
      <c r="F51" s="23"/>
      <c r="G51" s="23"/>
      <c r="H51" s="18" t="s">
        <v>9</v>
      </c>
      <c r="L51" s="19" t="s">
        <v>21</v>
      </c>
      <c r="M51" s="20">
        <f t="shared" si="3"/>
        <v>18842.020860531797</v>
      </c>
      <c r="N51" s="20">
        <f t="shared" si="4"/>
        <v>0</v>
      </c>
    </row>
    <row r="52" spans="2:14" ht="23.4" x14ac:dyDescent="0.6">
      <c r="B52" s="24" t="s">
        <v>22</v>
      </c>
      <c r="C52" s="25">
        <f>SUM(C40:C46)</f>
        <v>35924.000000000015</v>
      </c>
      <c r="D52" s="25">
        <f>SUM(D40:D46)</f>
        <v>140854.9950294579</v>
      </c>
      <c r="E52" s="26"/>
      <c r="F52" s="26">
        <f>SUM(F40:F46)</f>
        <v>31680</v>
      </c>
      <c r="G52" s="26">
        <f>SUM(G40:G46)</f>
        <v>113062.86536273008</v>
      </c>
      <c r="H52" s="27"/>
    </row>
    <row r="53" spans="2:14" ht="23.4" customHeight="1" x14ac:dyDescent="0.25">
      <c r="C53" s="28"/>
      <c r="D53" s="28"/>
      <c r="E53" s="30"/>
      <c r="F53" s="29"/>
      <c r="G53" s="29"/>
    </row>
    <row r="54" spans="2:14" ht="23.4" customHeight="1" x14ac:dyDescent="0.25">
      <c r="C54" s="28"/>
      <c r="D54" s="28"/>
      <c r="E54" s="30"/>
      <c r="F54" s="29"/>
      <c r="G54" s="29"/>
    </row>
    <row r="55" spans="2:14" ht="23.4" customHeight="1" x14ac:dyDescent="0.25">
      <c r="C55" s="28"/>
      <c r="D55" s="28"/>
      <c r="E55" s="30"/>
      <c r="F55" s="29"/>
      <c r="G55" s="29"/>
    </row>
    <row r="56" spans="2:14" ht="23.4" customHeight="1" x14ac:dyDescent="0.25">
      <c r="C56" s="28"/>
      <c r="D56" s="28"/>
      <c r="E56" s="30"/>
      <c r="F56" s="29"/>
      <c r="G56" s="29"/>
    </row>
    <row r="57" spans="2:14" ht="23.4" customHeight="1" x14ac:dyDescent="0.25">
      <c r="C57" s="28"/>
      <c r="D57" s="28"/>
      <c r="E57" s="30"/>
      <c r="F57" s="29"/>
      <c r="G57" s="29"/>
    </row>
    <row r="58" spans="2:14" ht="23.4" customHeight="1" x14ac:dyDescent="0.25">
      <c r="C58" s="28"/>
      <c r="D58" s="28"/>
      <c r="E58" s="30"/>
      <c r="F58" s="29"/>
      <c r="G58" s="29"/>
    </row>
    <row r="59" spans="2:14" ht="23.4" customHeight="1" x14ac:dyDescent="0.25">
      <c r="C59" s="28"/>
      <c r="D59" s="28"/>
      <c r="E59" s="30"/>
      <c r="F59" s="29"/>
      <c r="G59" s="29"/>
    </row>
    <row r="60" spans="2:14" ht="23.4" customHeight="1" x14ac:dyDescent="0.25">
      <c r="C60" s="28"/>
      <c r="D60" s="28"/>
      <c r="E60" s="30"/>
      <c r="F60" s="29"/>
      <c r="G60" s="29"/>
    </row>
    <row r="61" spans="2:14" ht="23.4" customHeight="1" x14ac:dyDescent="0.25">
      <c r="C61" s="28"/>
      <c r="D61" s="28"/>
      <c r="E61" s="30"/>
      <c r="F61" s="29"/>
      <c r="G61" s="29"/>
    </row>
    <row r="62" spans="2:14" ht="23.4" customHeight="1" x14ac:dyDescent="0.25">
      <c r="C62" s="28"/>
      <c r="D62" s="28"/>
      <c r="E62" s="30"/>
      <c r="F62" s="29"/>
      <c r="G62" s="29"/>
    </row>
    <row r="63" spans="2:14" ht="23.4" customHeight="1" x14ac:dyDescent="0.25">
      <c r="C63" s="28"/>
      <c r="D63" s="28"/>
      <c r="E63" s="30"/>
      <c r="F63" s="29"/>
      <c r="G63" s="29"/>
    </row>
    <row r="64" spans="2:14" ht="23.4" customHeight="1" x14ac:dyDescent="0.25">
      <c r="C64" s="28"/>
      <c r="D64" s="28"/>
      <c r="E64" s="30"/>
      <c r="F64" s="29"/>
      <c r="G64" s="29"/>
    </row>
    <row r="65" spans="2:14" ht="23.4" customHeight="1" x14ac:dyDescent="0.25">
      <c r="C65" s="28"/>
      <c r="D65" s="28"/>
      <c r="E65" s="30"/>
      <c r="F65" s="29"/>
      <c r="G65" s="29"/>
    </row>
    <row r="66" spans="2:14" ht="23.4" customHeight="1" x14ac:dyDescent="0.25">
      <c r="C66" s="28"/>
      <c r="D66" s="28"/>
      <c r="E66" s="30"/>
      <c r="F66" s="29"/>
      <c r="G66" s="29"/>
    </row>
    <row r="67" spans="2:14" ht="23.4" customHeight="1" x14ac:dyDescent="0.25">
      <c r="C67" s="28"/>
      <c r="D67" s="28"/>
      <c r="E67" s="30"/>
      <c r="F67" s="29"/>
      <c r="G67" s="29"/>
    </row>
    <row r="68" spans="2:14" ht="23.4" customHeight="1" x14ac:dyDescent="0.25">
      <c r="C68" s="28"/>
      <c r="D68" s="28"/>
      <c r="E68" s="30"/>
      <c r="F68" s="29"/>
      <c r="G68" s="29"/>
    </row>
    <row r="69" spans="2:14" ht="23.4" customHeight="1" x14ac:dyDescent="0.25">
      <c r="C69" s="28"/>
      <c r="D69" s="28"/>
      <c r="E69" s="30"/>
      <c r="F69" s="29"/>
      <c r="G69" s="29"/>
    </row>
    <row r="70" spans="2:14" ht="23.4" customHeight="1" x14ac:dyDescent="0.25">
      <c r="C70" s="28"/>
      <c r="D70" s="28"/>
      <c r="E70" s="30"/>
      <c r="F70" s="29"/>
      <c r="G70" s="29"/>
    </row>
    <row r="71" spans="2:14" ht="26.4" x14ac:dyDescent="0.25">
      <c r="B71" s="1" t="s">
        <v>26</v>
      </c>
      <c r="C71" s="31"/>
      <c r="D71" s="31"/>
      <c r="E71" s="33"/>
      <c r="F71" s="32"/>
      <c r="G71" s="32"/>
      <c r="H71" s="1"/>
    </row>
    <row r="72" spans="2:14" ht="26.4" x14ac:dyDescent="0.25">
      <c r="B72" s="4" t="s">
        <v>24</v>
      </c>
      <c r="C72" s="34"/>
      <c r="D72" s="34"/>
      <c r="E72" s="36"/>
      <c r="F72" s="35"/>
      <c r="G72" s="35"/>
      <c r="H72" s="7"/>
    </row>
    <row r="73" spans="2:14" x14ac:dyDescent="0.25">
      <c r="C73" s="28"/>
      <c r="D73" s="28"/>
      <c r="E73" s="30"/>
      <c r="F73" s="29"/>
      <c r="G73" s="29"/>
      <c r="L73" s="12"/>
      <c r="M73" s="12"/>
      <c r="N73" s="12"/>
    </row>
    <row r="74" spans="2:14" s="12" customFormat="1" ht="46.8" x14ac:dyDescent="0.5">
      <c r="B74" s="8" t="s">
        <v>2</v>
      </c>
      <c r="C74" s="9" t="s">
        <v>3</v>
      </c>
      <c r="D74" s="9" t="s">
        <v>4</v>
      </c>
      <c r="E74" s="8" t="s">
        <v>2</v>
      </c>
      <c r="F74" s="10" t="s">
        <v>3</v>
      </c>
      <c r="G74" s="10" t="s">
        <v>4</v>
      </c>
      <c r="H74" s="11" t="s">
        <v>5</v>
      </c>
      <c r="L74" s="13" t="s">
        <v>6</v>
      </c>
      <c r="M74" s="14" t="s">
        <v>27</v>
      </c>
      <c r="N74" s="14" t="s">
        <v>28</v>
      </c>
    </row>
    <row r="75" spans="2:14" ht="23.4" x14ac:dyDescent="0.6">
      <c r="B75" s="15">
        <v>21459</v>
      </c>
      <c r="C75" s="16">
        <f>[2]คำนวณหน่วย!$AW$7</f>
        <v>1550</v>
      </c>
      <c r="D75" s="16">
        <f>[2]คำนวณหน่วย!$AX$7</f>
        <v>6118.569217111637</v>
      </c>
      <c r="E75" s="15">
        <v>21824</v>
      </c>
      <c r="F75" s="17">
        <f>[3]คำนวณหน่วย!$AW$7</f>
        <v>850</v>
      </c>
      <c r="G75" s="17">
        <f>[3]คำนวณหน่วย!$AX$7</f>
        <v>3080.3158900838357</v>
      </c>
      <c r="H75" s="18" t="s">
        <v>9</v>
      </c>
      <c r="L75" s="19" t="s">
        <v>10</v>
      </c>
      <c r="M75" s="20">
        <f>D75</f>
        <v>6118.569217111637</v>
      </c>
      <c r="N75" s="20">
        <f>G75</f>
        <v>3080.3158900838357</v>
      </c>
    </row>
    <row r="76" spans="2:14" ht="23.4" x14ac:dyDescent="0.6">
      <c r="B76" s="21">
        <v>21490</v>
      </c>
      <c r="C76" s="22">
        <f>[2]คำนวณหน่วย!$BA$7</f>
        <v>700</v>
      </c>
      <c r="D76" s="22">
        <f>[2]คำนวณหน่วย!$BB$7</f>
        <v>2777.2714696431276</v>
      </c>
      <c r="E76" s="21">
        <v>21855</v>
      </c>
      <c r="F76" s="23">
        <f>[3]คำนวณหน่วย!$BA$7</f>
        <v>600</v>
      </c>
      <c r="G76" s="23">
        <f>[3]คำนวณหน่วย!$BB$7</f>
        <v>2193.6139762218031</v>
      </c>
      <c r="H76" s="18" t="s">
        <v>9</v>
      </c>
      <c r="L76" s="19" t="s">
        <v>11</v>
      </c>
      <c r="M76" s="20">
        <f t="shared" ref="M76:M86" si="5">D76</f>
        <v>2777.2714696431276</v>
      </c>
      <c r="N76" s="20">
        <f t="shared" ref="N76:N86" si="6">G76</f>
        <v>2193.6139762218031</v>
      </c>
    </row>
    <row r="77" spans="2:14" ht="23.4" x14ac:dyDescent="0.6">
      <c r="B77" s="21">
        <v>21520</v>
      </c>
      <c r="C77" s="22">
        <f>[2]คำนวณหน่วย!$BE$7</f>
        <v>250</v>
      </c>
      <c r="D77" s="22">
        <f>[2]คำนวณหน่วย!$BF$7</f>
        <v>969.34999873612355</v>
      </c>
      <c r="E77" s="21">
        <v>21885</v>
      </c>
      <c r="F77" s="23">
        <f>[3]คำนวณหน่วย!$BE$7</f>
        <v>50</v>
      </c>
      <c r="G77" s="23">
        <f>[3]คำนวณหน่วย!$BF$7</f>
        <v>174.05800212045202</v>
      </c>
      <c r="H77" s="18" t="s">
        <v>9</v>
      </c>
      <c r="L77" s="19" t="s">
        <v>12</v>
      </c>
      <c r="M77" s="20">
        <f t="shared" si="5"/>
        <v>969.34999873612355</v>
      </c>
      <c r="N77" s="20">
        <f t="shared" si="6"/>
        <v>174.05800212045202</v>
      </c>
    </row>
    <row r="78" spans="2:14" ht="23.4" x14ac:dyDescent="0.6">
      <c r="B78" s="21">
        <v>21551</v>
      </c>
      <c r="C78" s="22">
        <f>[3]คำนวณหน่วย!$M$7</f>
        <v>100</v>
      </c>
      <c r="D78" s="22">
        <f>[3]คำนวณหน่วย!$N$7</f>
        <v>381.21274230063364</v>
      </c>
      <c r="E78" s="21">
        <v>21916</v>
      </c>
      <c r="F78" s="23">
        <f>[4]คำนวณหน่วย!$M$7</f>
        <v>100</v>
      </c>
      <c r="G78" s="23">
        <f>[4]คำนวณหน่วย!$N$7</f>
        <v>348.84108008683887</v>
      </c>
      <c r="H78" s="18" t="s">
        <v>9</v>
      </c>
      <c r="L78" s="19" t="s">
        <v>13</v>
      </c>
      <c r="M78" s="20">
        <f t="shared" si="5"/>
        <v>381.21274230063364</v>
      </c>
      <c r="N78" s="20">
        <f t="shared" si="6"/>
        <v>348.84108008683887</v>
      </c>
    </row>
    <row r="79" spans="2:14" ht="23.4" x14ac:dyDescent="0.6">
      <c r="B79" s="21">
        <v>21582</v>
      </c>
      <c r="C79" s="22">
        <f>[3]คำนวณหน่วย!$Q$7</f>
        <v>650</v>
      </c>
      <c r="D79" s="22">
        <f>[3]คำนวณหน่วย!$R$7</f>
        <v>2521.0775669966374</v>
      </c>
      <c r="E79" s="21">
        <v>21947</v>
      </c>
      <c r="F79" s="23">
        <f>[4]คำนวณหน่วย!$Q$7</f>
        <v>350</v>
      </c>
      <c r="G79" s="23">
        <f>[4]คำนวณหน่วย!$R$7</f>
        <v>1226.9446677408932</v>
      </c>
      <c r="H79" s="18" t="s">
        <v>9</v>
      </c>
      <c r="L79" s="19" t="s">
        <v>14</v>
      </c>
      <c r="M79" s="20">
        <f t="shared" si="5"/>
        <v>2521.0775669966374</v>
      </c>
      <c r="N79" s="20">
        <f t="shared" si="6"/>
        <v>1226.9446677408932</v>
      </c>
    </row>
    <row r="80" spans="2:14" ht="23.4" x14ac:dyDescent="0.6">
      <c r="B80" s="21">
        <v>21610</v>
      </c>
      <c r="C80" s="22">
        <f>[3]คำนวณหน่วย!$U$7</f>
        <v>1650</v>
      </c>
      <c r="D80" s="22">
        <f>[3]คำนวณหน่วย!$V$7</f>
        <v>6572.2690934360426</v>
      </c>
      <c r="E80" s="21">
        <v>21976</v>
      </c>
      <c r="F80" s="23">
        <f>[4]คำนวณหน่วย!$U$7</f>
        <v>1250</v>
      </c>
      <c r="G80" s="23">
        <f>[4]คำนวณหน่วย!$V$7</f>
        <v>4549.8410709088303</v>
      </c>
      <c r="H80" s="18" t="s">
        <v>9</v>
      </c>
      <c r="L80" s="19" t="s">
        <v>15</v>
      </c>
      <c r="M80" s="20">
        <f t="shared" si="5"/>
        <v>6572.2690934360426</v>
      </c>
      <c r="N80" s="20">
        <f t="shared" si="6"/>
        <v>4549.8410709088303</v>
      </c>
    </row>
    <row r="81" spans="2:14" ht="23.4" x14ac:dyDescent="0.6">
      <c r="B81" s="21">
        <v>21641</v>
      </c>
      <c r="C81" s="22">
        <f>[3]คำนวณหน่วย!$Y$7</f>
        <v>2579.9999999999955</v>
      </c>
      <c r="D81" s="22">
        <f>[3]คำนวณหน่วย!$Z$7</f>
        <v>10203.475106906853</v>
      </c>
      <c r="E81" s="21">
        <v>22007</v>
      </c>
      <c r="F81" s="23">
        <f>[4]คำนวณหน่วย!$Y$7</f>
        <v>1200</v>
      </c>
      <c r="G81" s="23">
        <f>[4]คำนวณหน่วย!$Z$7</f>
        <v>4258.5221607131289</v>
      </c>
      <c r="H81" s="18" t="s">
        <v>9</v>
      </c>
      <c r="L81" s="19" t="s">
        <v>16</v>
      </c>
      <c r="M81" s="20">
        <f t="shared" si="5"/>
        <v>10203.475106906853</v>
      </c>
      <c r="N81" s="20">
        <f t="shared" si="6"/>
        <v>4258.5221607131289</v>
      </c>
    </row>
    <row r="82" spans="2:14" ht="23.4" hidden="1" x14ac:dyDescent="0.6">
      <c r="B82" s="21">
        <v>21671</v>
      </c>
      <c r="C82" s="22">
        <f>[3]คำนวณหน่วย!$AC$7</f>
        <v>1720.0000000000045</v>
      </c>
      <c r="D82" s="22">
        <f>[3]คำนวณหน่วย!$AD$7</f>
        <v>6332.1668478329375</v>
      </c>
      <c r="E82" s="21">
        <v>22037</v>
      </c>
      <c r="F82" s="23"/>
      <c r="G82" s="23"/>
      <c r="H82" s="18" t="s">
        <v>9</v>
      </c>
      <c r="L82" s="19" t="s">
        <v>17</v>
      </c>
      <c r="M82" s="20">
        <f t="shared" si="5"/>
        <v>6332.1668478329375</v>
      </c>
      <c r="N82" s="20">
        <f t="shared" si="6"/>
        <v>0</v>
      </c>
    </row>
    <row r="83" spans="2:14" ht="23.4" hidden="1" x14ac:dyDescent="0.6">
      <c r="B83" s="21">
        <v>21702</v>
      </c>
      <c r="C83" s="22">
        <f>[3]คำนวณหน่วย!$AG$7</f>
        <v>920.00000000000455</v>
      </c>
      <c r="D83" s="22">
        <f>[3]คำนวณหน่วย!$AH$7</f>
        <v>3386.9729651199514</v>
      </c>
      <c r="E83" s="21">
        <v>22068</v>
      </c>
      <c r="F83" s="23"/>
      <c r="G83" s="23"/>
      <c r="H83" s="18" t="s">
        <v>9</v>
      </c>
      <c r="L83" s="19" t="s">
        <v>18</v>
      </c>
      <c r="M83" s="20">
        <f t="shared" si="5"/>
        <v>3386.9729651199514</v>
      </c>
      <c r="N83" s="20">
        <f t="shared" si="6"/>
        <v>0</v>
      </c>
    </row>
    <row r="84" spans="2:14" ht="23.4" hidden="1" x14ac:dyDescent="0.6">
      <c r="B84" s="21">
        <v>21732</v>
      </c>
      <c r="C84" s="22">
        <f>[3]คำนวณหน่วย!$AK$7</f>
        <v>1379.9999999999955</v>
      </c>
      <c r="D84" s="22">
        <f>[3]คำนวณหน่วย!$AL$7</f>
        <v>4978.5635877564409</v>
      </c>
      <c r="E84" s="21">
        <v>22098</v>
      </c>
      <c r="F84" s="23"/>
      <c r="G84" s="23"/>
      <c r="H84" s="18" t="s">
        <v>9</v>
      </c>
      <c r="L84" s="19" t="s">
        <v>19</v>
      </c>
      <c r="M84" s="20">
        <f t="shared" si="5"/>
        <v>4978.5635877564409</v>
      </c>
      <c r="N84" s="20">
        <f t="shared" si="6"/>
        <v>0</v>
      </c>
    </row>
    <row r="85" spans="2:14" ht="23.4" hidden="1" x14ac:dyDescent="0.6">
      <c r="B85" s="21">
        <v>21763</v>
      </c>
      <c r="C85" s="22">
        <f>[3]คำนวณหน่วย!$AO$7</f>
        <v>850</v>
      </c>
      <c r="D85" s="22">
        <f>[3]คำนวณหน่วย!$AP$7</f>
        <v>3149.9164555223147</v>
      </c>
      <c r="E85" s="21">
        <v>22129</v>
      </c>
      <c r="F85" s="23"/>
      <c r="G85" s="23"/>
      <c r="H85" s="18" t="s">
        <v>9</v>
      </c>
      <c r="L85" s="19" t="s">
        <v>20</v>
      </c>
      <c r="M85" s="20">
        <f t="shared" si="5"/>
        <v>3149.9164555223147</v>
      </c>
      <c r="N85" s="20">
        <f t="shared" si="6"/>
        <v>0</v>
      </c>
    </row>
    <row r="86" spans="2:14" ht="23.4" hidden="1" x14ac:dyDescent="0.6">
      <c r="B86" s="21">
        <v>21794</v>
      </c>
      <c r="C86" s="22">
        <f>[3]คำนวณหน่วย!$AS$7</f>
        <v>1200</v>
      </c>
      <c r="D86" s="22">
        <f>[3]คำนวณหน่วย!$AT$7</f>
        <v>4381.8653164027437</v>
      </c>
      <c r="E86" s="21">
        <v>22160</v>
      </c>
      <c r="F86" s="23"/>
      <c r="G86" s="23"/>
      <c r="H86" s="18" t="s">
        <v>9</v>
      </c>
      <c r="L86" s="19" t="s">
        <v>21</v>
      </c>
      <c r="M86" s="20">
        <f t="shared" si="5"/>
        <v>4381.8653164027437</v>
      </c>
      <c r="N86" s="20">
        <f t="shared" si="6"/>
        <v>0</v>
      </c>
    </row>
    <row r="87" spans="2:14" ht="23.4" x14ac:dyDescent="0.6">
      <c r="B87" s="24" t="s">
        <v>22</v>
      </c>
      <c r="C87" s="25">
        <f>SUM(C75:C81)</f>
        <v>7479.9999999999955</v>
      </c>
      <c r="D87" s="25">
        <f>SUM(D75:D81)</f>
        <v>29543.225195131054</v>
      </c>
      <c r="E87" s="26"/>
      <c r="F87" s="26">
        <f>SUM(F75:F81)</f>
        <v>4400</v>
      </c>
      <c r="G87" s="26">
        <f>SUM(G75:G81)</f>
        <v>15832.136847875783</v>
      </c>
      <c r="H87" s="27"/>
    </row>
    <row r="88" spans="2:14" ht="23.4" customHeight="1" x14ac:dyDescent="0.25">
      <c r="C88" s="28"/>
      <c r="D88" s="28"/>
      <c r="E88" s="30"/>
      <c r="F88" s="29"/>
      <c r="G88" s="29"/>
    </row>
    <row r="89" spans="2:14" ht="23.4" customHeight="1" x14ac:dyDescent="0.25">
      <c r="C89" s="28"/>
      <c r="D89" s="28"/>
      <c r="E89" s="30"/>
      <c r="F89" s="29"/>
      <c r="G89" s="29"/>
    </row>
    <row r="90" spans="2:14" ht="23.4" customHeight="1" x14ac:dyDescent="0.25">
      <c r="C90" s="28"/>
      <c r="D90" s="28"/>
      <c r="E90" s="30"/>
      <c r="F90" s="29"/>
      <c r="G90" s="29"/>
    </row>
    <row r="91" spans="2:14" ht="23.4" customHeight="1" x14ac:dyDescent="0.25">
      <c r="C91" s="28"/>
      <c r="D91" s="28"/>
      <c r="E91" s="30"/>
      <c r="F91" s="29"/>
      <c r="G91" s="29"/>
    </row>
    <row r="92" spans="2:14" ht="23.4" customHeight="1" x14ac:dyDescent="0.25">
      <c r="C92" s="28"/>
      <c r="D92" s="28"/>
      <c r="E92" s="30"/>
      <c r="F92" s="29"/>
      <c r="G92" s="29"/>
    </row>
    <row r="93" spans="2:14" ht="23.4" customHeight="1" x14ac:dyDescent="0.25">
      <c r="C93" s="28"/>
      <c r="D93" s="28"/>
      <c r="E93" s="30"/>
      <c r="F93" s="29"/>
      <c r="G93" s="29"/>
    </row>
    <row r="94" spans="2:14" ht="23.4" customHeight="1" x14ac:dyDescent="0.25">
      <c r="C94" s="28"/>
      <c r="D94" s="28"/>
      <c r="E94" s="30"/>
      <c r="F94" s="29"/>
      <c r="G94" s="29"/>
    </row>
    <row r="95" spans="2:14" ht="23.4" customHeight="1" x14ac:dyDescent="0.25">
      <c r="C95" s="28"/>
      <c r="D95" s="28"/>
      <c r="E95" s="30"/>
      <c r="F95" s="29"/>
      <c r="G95" s="29"/>
    </row>
    <row r="96" spans="2:14" ht="23.4" customHeight="1" x14ac:dyDescent="0.25">
      <c r="C96" s="28"/>
      <c r="D96" s="28"/>
      <c r="E96" s="30"/>
      <c r="F96" s="29"/>
      <c r="G96" s="29"/>
    </row>
    <row r="97" spans="2:14" ht="23.4" customHeight="1" x14ac:dyDescent="0.25">
      <c r="C97" s="28"/>
      <c r="D97" s="28"/>
      <c r="E97" s="30"/>
      <c r="F97" s="29"/>
      <c r="G97" s="29"/>
    </row>
    <row r="98" spans="2:14" ht="23.4" customHeight="1" x14ac:dyDescent="0.25">
      <c r="C98" s="28"/>
      <c r="D98" s="28"/>
      <c r="E98" s="30"/>
      <c r="F98" s="29"/>
      <c r="G98" s="29"/>
    </row>
    <row r="99" spans="2:14" ht="23.4" customHeight="1" x14ac:dyDescent="0.25">
      <c r="C99" s="28"/>
      <c r="D99" s="28"/>
      <c r="E99" s="30"/>
      <c r="F99" s="29"/>
      <c r="G99" s="29"/>
    </row>
    <row r="100" spans="2:14" ht="23.4" customHeight="1" x14ac:dyDescent="0.25">
      <c r="C100" s="28"/>
      <c r="D100" s="28"/>
      <c r="E100" s="30"/>
      <c r="F100" s="29"/>
      <c r="G100" s="29"/>
    </row>
    <row r="101" spans="2:14" ht="23.4" customHeight="1" x14ac:dyDescent="0.25">
      <c r="C101" s="28"/>
      <c r="D101" s="28"/>
      <c r="E101" s="30"/>
      <c r="F101" s="29"/>
      <c r="G101" s="29"/>
    </row>
    <row r="102" spans="2:14" ht="23.4" customHeight="1" x14ac:dyDescent="0.25">
      <c r="C102" s="28"/>
      <c r="D102" s="28"/>
      <c r="E102" s="30"/>
      <c r="F102" s="29"/>
      <c r="G102" s="29"/>
    </row>
    <row r="103" spans="2:14" ht="23.4" customHeight="1" x14ac:dyDescent="0.25">
      <c r="C103" s="28"/>
      <c r="D103" s="28"/>
      <c r="E103" s="30"/>
      <c r="F103" s="29"/>
      <c r="G103" s="29"/>
    </row>
    <row r="104" spans="2:14" ht="23.4" customHeight="1" x14ac:dyDescent="0.25">
      <c r="C104" s="28"/>
      <c r="D104" s="28"/>
      <c r="E104" s="30"/>
      <c r="F104" s="29"/>
      <c r="G104" s="29"/>
    </row>
    <row r="105" spans="2:14" ht="23.4" customHeight="1" x14ac:dyDescent="0.25">
      <c r="C105" s="28"/>
      <c r="D105" s="28"/>
      <c r="E105" s="30"/>
      <c r="F105" s="29"/>
      <c r="G105" s="29"/>
    </row>
    <row r="106" spans="2:14" ht="26.4" x14ac:dyDescent="0.25">
      <c r="B106" s="1" t="s">
        <v>26</v>
      </c>
      <c r="C106" s="31"/>
      <c r="D106" s="31"/>
      <c r="E106" s="33"/>
      <c r="F106" s="32"/>
      <c r="G106" s="32"/>
      <c r="H106" s="1"/>
    </row>
    <row r="107" spans="2:14" ht="26.4" x14ac:dyDescent="0.25">
      <c r="B107" s="4" t="s">
        <v>25</v>
      </c>
      <c r="C107" s="34"/>
      <c r="D107" s="34"/>
      <c r="E107" s="36"/>
      <c r="F107" s="35"/>
      <c r="G107" s="35"/>
      <c r="H107" s="7"/>
    </row>
    <row r="108" spans="2:14" x14ac:dyDescent="0.25">
      <c r="C108" s="28"/>
      <c r="D108" s="28"/>
      <c r="E108" s="30"/>
      <c r="F108" s="29"/>
      <c r="G108" s="29"/>
      <c r="L108" s="12"/>
      <c r="M108" s="12"/>
      <c r="N108" s="12"/>
    </row>
    <row r="109" spans="2:14" s="12" customFormat="1" ht="46.8" x14ac:dyDescent="0.5">
      <c r="B109" s="8" t="s">
        <v>2</v>
      </c>
      <c r="C109" s="9" t="s">
        <v>3</v>
      </c>
      <c r="D109" s="9" t="s">
        <v>4</v>
      </c>
      <c r="E109" s="8" t="s">
        <v>2</v>
      </c>
      <c r="F109" s="10" t="s">
        <v>3</v>
      </c>
      <c r="G109" s="10" t="s">
        <v>4</v>
      </c>
      <c r="H109" s="11" t="s">
        <v>5</v>
      </c>
      <c r="L109" s="13" t="s">
        <v>6</v>
      </c>
      <c r="M109" s="14" t="s">
        <v>27</v>
      </c>
      <c r="N109" s="14" t="s">
        <v>28</v>
      </c>
    </row>
    <row r="110" spans="2:14" ht="23.4" x14ac:dyDescent="0.6">
      <c r="B110" s="15">
        <v>21459</v>
      </c>
      <c r="C110" s="16">
        <f>[2]คำนวณหน่วย!$AW$8</f>
        <v>3500</v>
      </c>
      <c r="D110" s="16">
        <f>[2]คำนวณหน่วย!$AX$8</f>
        <v>13816.12403863918</v>
      </c>
      <c r="E110" s="15">
        <v>21824</v>
      </c>
      <c r="F110" s="37">
        <f>'[1]ไฟฟ้า-ต.ค-59-ก.ย-60'!C99</f>
        <v>2900</v>
      </c>
      <c r="G110" s="37">
        <f>'[1]ไฟฟ้า-ต.ค-59-ก.ย-60'!E99</f>
        <v>10509.313036756617</v>
      </c>
      <c r="H110" s="18" t="s">
        <v>9</v>
      </c>
      <c r="L110" s="19" t="s">
        <v>10</v>
      </c>
      <c r="M110" s="20">
        <f>D110</f>
        <v>13816.12403863918</v>
      </c>
      <c r="N110" s="20">
        <f>G110</f>
        <v>10509.313036756617</v>
      </c>
    </row>
    <row r="111" spans="2:14" ht="23.4" x14ac:dyDescent="0.6">
      <c r="B111" s="21">
        <v>21490</v>
      </c>
      <c r="C111" s="22">
        <f>[2]คำนวณหน่วย!$BA$8</f>
        <v>2400</v>
      </c>
      <c r="D111" s="22">
        <f>[2]คำนวณหน่วย!$BB$8</f>
        <v>9522.0736102050087</v>
      </c>
      <c r="E111" s="21">
        <v>21855</v>
      </c>
      <c r="F111" s="37">
        <f>'[1]ไฟฟ้า-ต.ค-59-ก.ย-60'!C100</f>
        <v>3100</v>
      </c>
      <c r="G111" s="37">
        <f>'[1]ไฟฟ้า-ต.ค-59-ก.ย-60'!E100</f>
        <v>11333.672210479317</v>
      </c>
      <c r="H111" s="18" t="s">
        <v>9</v>
      </c>
      <c r="L111" s="19" t="s">
        <v>11</v>
      </c>
      <c r="M111" s="20">
        <f t="shared" ref="M111:M116" si="7">D111</f>
        <v>9522.0736102050087</v>
      </c>
      <c r="N111" s="20">
        <f t="shared" ref="N111:N116" si="8">G111</f>
        <v>11333.672210479317</v>
      </c>
    </row>
    <row r="112" spans="2:14" ht="23.4" x14ac:dyDescent="0.6">
      <c r="B112" s="21">
        <v>21520</v>
      </c>
      <c r="C112" s="22">
        <f>[2]คำนวณหน่วย!$BE$8</f>
        <v>2400</v>
      </c>
      <c r="D112" s="22">
        <f>[2]คำนวณหน่วย!$BF$8</f>
        <v>9305.7599878667861</v>
      </c>
      <c r="E112" s="21">
        <v>21885</v>
      </c>
      <c r="F112" s="37">
        <f>'[1]ไฟฟ้า-ต.ค-59-ก.ย-60'!C101</f>
        <v>2100</v>
      </c>
      <c r="G112" s="37">
        <f>'[1]ไฟฟ้า-ต.ค-59-ก.ย-60'!E101</f>
        <v>7310.4360890589851</v>
      </c>
      <c r="H112" s="18" t="s">
        <v>9</v>
      </c>
      <c r="L112" s="19" t="s">
        <v>12</v>
      </c>
      <c r="M112" s="20">
        <f t="shared" si="7"/>
        <v>9305.7599878667861</v>
      </c>
      <c r="N112" s="20">
        <f t="shared" si="8"/>
        <v>7310.4360890589851</v>
      </c>
    </row>
    <row r="113" spans="2:14" ht="23.4" x14ac:dyDescent="0.6">
      <c r="B113" s="21">
        <v>21551</v>
      </c>
      <c r="C113" s="22">
        <f>[3]คำนวณหน่วย!$M$8</f>
        <v>2000</v>
      </c>
      <c r="D113" s="22">
        <f>[3]คำนวณหน่วย!$N$8</f>
        <v>7624.2548460126727</v>
      </c>
      <c r="E113" s="21">
        <v>21916</v>
      </c>
      <c r="F113" s="37">
        <f>'[1]ไฟฟ้า-ต.ค-59-ก.ย-60'!C102</f>
        <v>2400</v>
      </c>
      <c r="G113" s="37">
        <f>'[1]ไฟฟ้า-ต.ค-59-ก.ย-60'!E102</f>
        <v>8372.1859220841343</v>
      </c>
      <c r="H113" s="18" t="s">
        <v>9</v>
      </c>
      <c r="L113" s="19" t="s">
        <v>13</v>
      </c>
      <c r="M113" s="20">
        <f t="shared" si="7"/>
        <v>7624.2548460126727</v>
      </c>
      <c r="N113" s="20">
        <f t="shared" si="8"/>
        <v>8372.1859220841343</v>
      </c>
    </row>
    <row r="114" spans="2:14" ht="23.4" x14ac:dyDescent="0.6">
      <c r="B114" s="21">
        <v>21582</v>
      </c>
      <c r="C114" s="22">
        <f>[3]คำนวณหน่วย!$Q$8</f>
        <v>2700</v>
      </c>
      <c r="D114" s="22">
        <f>[3]คำนวณหน่วย!$R$8</f>
        <v>10472.168355216802</v>
      </c>
      <c r="E114" s="21">
        <v>21947</v>
      </c>
      <c r="F114" s="37">
        <f>'[1]ไฟฟ้า-ต.ค-59-ก.ย-60'!C103</f>
        <v>2480.0000000000182</v>
      </c>
      <c r="G114" s="37">
        <f>'[1]ไฟฟ้า-ต.ค-59-ก.ย-60'!E103</f>
        <v>8693.779359992679</v>
      </c>
      <c r="H114" s="18" t="s">
        <v>9</v>
      </c>
      <c r="L114" s="19" t="s">
        <v>14</v>
      </c>
      <c r="M114" s="20">
        <f t="shared" si="7"/>
        <v>10472.168355216802</v>
      </c>
      <c r="N114" s="20">
        <f t="shared" si="8"/>
        <v>8693.779359992679</v>
      </c>
    </row>
    <row r="115" spans="2:14" ht="23.4" x14ac:dyDescent="0.6">
      <c r="B115" s="21">
        <v>21610</v>
      </c>
      <c r="C115" s="22">
        <f>[3]คำนวณหน่วย!$U$8</f>
        <v>2400</v>
      </c>
      <c r="D115" s="22">
        <f>[3]คำนวณหน่วย!$V$8</f>
        <v>9559.6641359069708</v>
      </c>
      <c r="E115" s="21">
        <v>21976</v>
      </c>
      <c r="F115" s="37">
        <f>'[1]ไฟฟ้า-ต.ค-59-ก.ย-60'!C104</f>
        <v>2519.9999999999818</v>
      </c>
      <c r="G115" s="37">
        <f>'[1]ไฟฟ้า-ต.ค-59-ก.ย-60'!E104</f>
        <v>9172.4795989521353</v>
      </c>
      <c r="H115" s="18" t="s">
        <v>9</v>
      </c>
      <c r="L115" s="19" t="s">
        <v>15</v>
      </c>
      <c r="M115" s="20">
        <f t="shared" si="7"/>
        <v>9559.6641359069708</v>
      </c>
      <c r="N115" s="20">
        <f t="shared" si="8"/>
        <v>9172.4795989521353</v>
      </c>
    </row>
    <row r="116" spans="2:14" ht="23.4" x14ac:dyDescent="0.6">
      <c r="B116" s="21">
        <v>21641</v>
      </c>
      <c r="C116" s="22">
        <f>[3]คำนวณหน่วย!$Y$8</f>
        <v>3600</v>
      </c>
      <c r="D116" s="22">
        <f>[3]คำนวณหน่วย!$Z$8</f>
        <v>14237.407125916563</v>
      </c>
      <c r="E116" s="21">
        <v>22007</v>
      </c>
      <c r="F116" s="37">
        <f>'[1]ไฟฟ้า-ต.ค-59-ก.ย-60'!C105</f>
        <v>2900</v>
      </c>
      <c r="G116" s="37">
        <f>'[1]ไฟฟ้า-ต.ค-59-ก.ย-60'!E105</f>
        <v>10291.428555056729</v>
      </c>
      <c r="H116" s="18" t="s">
        <v>9</v>
      </c>
      <c r="L116" s="19" t="s">
        <v>16</v>
      </c>
      <c r="M116" s="20">
        <f t="shared" si="7"/>
        <v>14237.407125916563</v>
      </c>
      <c r="N116" s="20">
        <f t="shared" si="8"/>
        <v>10291.428555056729</v>
      </c>
    </row>
    <row r="117" spans="2:14" ht="23.4" hidden="1" x14ac:dyDescent="0.6">
      <c r="B117" s="21">
        <v>21671</v>
      </c>
      <c r="C117" s="22">
        <f>[3]คำนวณหน่วย!$AC$8</f>
        <v>2400</v>
      </c>
      <c r="D117" s="22">
        <f>[3]คำนวณหน่วย!$AD$8</f>
        <v>8835.5816481389593</v>
      </c>
      <c r="E117" s="21">
        <v>22037</v>
      </c>
      <c r="F117" s="37"/>
      <c r="G117" s="37"/>
      <c r="H117" s="18" t="s">
        <v>9</v>
      </c>
      <c r="L117" s="19" t="s">
        <v>17</v>
      </c>
      <c r="M117" s="20">
        <f t="shared" ref="M117:M121" si="9">C117</f>
        <v>2400</v>
      </c>
      <c r="N117" s="20">
        <f t="shared" ref="N117:N121" si="10">F117</f>
        <v>0</v>
      </c>
    </row>
    <row r="118" spans="2:14" ht="23.4" hidden="1" x14ac:dyDescent="0.6">
      <c r="B118" s="21">
        <v>21702</v>
      </c>
      <c r="C118" s="22">
        <f>[3]คำนวณหน่วย!$AG$8</f>
        <v>2239.9999999999636</v>
      </c>
      <c r="D118" s="22">
        <f>[3]คำนวณหน่วย!$AH$8</f>
        <v>8246.542871596228</v>
      </c>
      <c r="E118" s="21">
        <v>22068</v>
      </c>
      <c r="F118" s="37"/>
      <c r="G118" s="37"/>
      <c r="H118" s="18" t="s">
        <v>9</v>
      </c>
      <c r="L118" s="19" t="s">
        <v>18</v>
      </c>
      <c r="M118" s="20">
        <f t="shared" si="9"/>
        <v>2239.9999999999636</v>
      </c>
      <c r="N118" s="20">
        <f t="shared" si="10"/>
        <v>0</v>
      </c>
    </row>
    <row r="119" spans="2:14" ht="23.4" hidden="1" x14ac:dyDescent="0.6">
      <c r="B119" s="21">
        <v>21732</v>
      </c>
      <c r="C119" s="22">
        <f>[3]คำนวณหน่วย!$AK$8</f>
        <v>3360.0000000000364</v>
      </c>
      <c r="D119" s="22">
        <f>[3]คำนวณหน่วย!$AL$8</f>
        <v>12121.720039754984</v>
      </c>
      <c r="E119" s="21">
        <v>22098</v>
      </c>
      <c r="F119" s="37"/>
      <c r="G119" s="37"/>
      <c r="H119" s="18" t="s">
        <v>9</v>
      </c>
      <c r="L119" s="19" t="s">
        <v>19</v>
      </c>
      <c r="M119" s="20">
        <f t="shared" si="9"/>
        <v>3360.0000000000364</v>
      </c>
      <c r="N119" s="20">
        <f t="shared" si="10"/>
        <v>0</v>
      </c>
    </row>
    <row r="120" spans="2:14" ht="23.4" hidden="1" x14ac:dyDescent="0.6">
      <c r="B120" s="21">
        <v>21763</v>
      </c>
      <c r="C120" s="22">
        <f>[3]คำนวณหน่วย!$AO$8</f>
        <v>2800</v>
      </c>
      <c r="D120" s="22">
        <f>[3]คำนวณหน่วย!$AP$8</f>
        <v>10376.195382897036</v>
      </c>
      <c r="E120" s="21">
        <v>22129</v>
      </c>
      <c r="F120" s="37"/>
      <c r="G120" s="37"/>
      <c r="H120" s="18" t="s">
        <v>9</v>
      </c>
      <c r="L120" s="19" t="s">
        <v>20</v>
      </c>
      <c r="M120" s="20">
        <f t="shared" si="9"/>
        <v>2800</v>
      </c>
      <c r="N120" s="20">
        <f t="shared" si="10"/>
        <v>0</v>
      </c>
    </row>
    <row r="121" spans="2:14" ht="23.4" hidden="1" x14ac:dyDescent="0.6">
      <c r="B121" s="21">
        <v>21794</v>
      </c>
      <c r="C121" s="22">
        <f>[3]คำนวณหน่วย!$AS$8</f>
        <v>3200</v>
      </c>
      <c r="D121" s="22">
        <f>[3]คำนวณหน่วย!$AT$8</f>
        <v>11684.974177073982</v>
      </c>
      <c r="E121" s="21">
        <v>22160</v>
      </c>
      <c r="F121" s="37"/>
      <c r="G121" s="37"/>
      <c r="H121" s="18" t="s">
        <v>9</v>
      </c>
      <c r="L121" s="19" t="s">
        <v>21</v>
      </c>
      <c r="M121" s="20">
        <f t="shared" si="9"/>
        <v>3200</v>
      </c>
      <c r="N121" s="20">
        <f t="shared" si="10"/>
        <v>0</v>
      </c>
    </row>
    <row r="122" spans="2:14" ht="23.4" x14ac:dyDescent="0.6">
      <c r="B122" s="24" t="s">
        <v>22</v>
      </c>
      <c r="C122" s="25">
        <f>SUM(C110:C116)</f>
        <v>19000</v>
      </c>
      <c r="D122" s="25">
        <f>SUM(D110:D116)</f>
        <v>74537.452099763977</v>
      </c>
      <c r="E122" s="26"/>
      <c r="F122" s="26">
        <f>SUM(F110:F116)</f>
        <v>18400</v>
      </c>
      <c r="G122" s="26">
        <f>SUM(G110:G116)</f>
        <v>65683.294772380599</v>
      </c>
      <c r="H122" s="27"/>
    </row>
  </sheetData>
  <pageMargins left="0.74803149606299213" right="0.74803149606299213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zoomScaleNormal="100" workbookViewId="0">
      <selection activeCell="G9" sqref="G9"/>
    </sheetView>
  </sheetViews>
  <sheetFormatPr defaultRowHeight="13.2" x14ac:dyDescent="0.25"/>
  <cols>
    <col min="1" max="2" width="18.77734375" customWidth="1"/>
    <col min="3" max="3" width="18.77734375" style="39" customWidth="1"/>
    <col min="4" max="4" width="18.77734375" style="40" customWidth="1"/>
    <col min="5" max="5" width="18.77734375" style="63" customWidth="1"/>
    <col min="9" max="12" width="13.77734375" customWidth="1"/>
  </cols>
  <sheetData>
    <row r="1" spans="1:12" ht="26.4" x14ac:dyDescent="0.25">
      <c r="A1" s="1" t="s">
        <v>29</v>
      </c>
      <c r="B1" s="1"/>
      <c r="C1" s="2"/>
      <c r="D1" s="3"/>
      <c r="E1" s="41"/>
    </row>
    <row r="2" spans="1:12" ht="26.4" x14ac:dyDescent="0.25">
      <c r="A2" s="4" t="s">
        <v>30</v>
      </c>
      <c r="B2" s="7"/>
      <c r="C2" s="5"/>
      <c r="D2" s="6"/>
      <c r="E2" s="42"/>
    </row>
    <row r="4" spans="1:12" s="12" customFormat="1" ht="70.2" x14ac:dyDescent="0.5">
      <c r="A4" s="8" t="s">
        <v>2</v>
      </c>
      <c r="B4" s="8" t="s">
        <v>31</v>
      </c>
      <c r="C4" s="9" t="s">
        <v>32</v>
      </c>
      <c r="D4" s="43" t="s">
        <v>33</v>
      </c>
      <c r="E4" s="44" t="s">
        <v>34</v>
      </c>
      <c r="I4" s="13" t="s">
        <v>6</v>
      </c>
      <c r="J4" s="14" t="s">
        <v>35</v>
      </c>
      <c r="K4" s="14" t="s">
        <v>36</v>
      </c>
      <c r="L4" s="14" t="s">
        <v>37</v>
      </c>
    </row>
    <row r="5" spans="1:12" ht="23.4" x14ac:dyDescent="0.6">
      <c r="A5" s="15">
        <v>21824</v>
      </c>
      <c r="B5" s="45">
        <v>241000</v>
      </c>
      <c r="C5" s="46">
        <f>'[1]ไฟฟ้า-ต.ค-59-ก.ย-60 (รวม3อาคาร)'!F5</f>
        <v>17520.701016000003</v>
      </c>
      <c r="D5" s="47">
        <f>C5/200</f>
        <v>87.603505080000019</v>
      </c>
      <c r="E5" s="48">
        <f>C5/9035</f>
        <v>1.9392032115107916</v>
      </c>
      <c r="I5" s="19">
        <f t="shared" ref="I5:I16" si="0">A5</f>
        <v>21824</v>
      </c>
      <c r="J5" s="49">
        <f>C5</f>
        <v>17520.701016000003</v>
      </c>
      <c r="K5" s="49">
        <f t="shared" ref="K5:L16" si="1">D5</f>
        <v>87.603505080000019</v>
      </c>
      <c r="L5" s="49">
        <f t="shared" si="1"/>
        <v>1.9392032115107916</v>
      </c>
    </row>
    <row r="6" spans="1:12" ht="23.4" x14ac:dyDescent="0.6">
      <c r="A6" s="21">
        <v>21855</v>
      </c>
      <c r="B6" s="50">
        <v>241030</v>
      </c>
      <c r="C6" s="46">
        <f>'[1]ไฟฟ้า-ต.ค-59-ก.ย-60 (รวม3อาคาร)'!F6</f>
        <v>16611.68691</v>
      </c>
      <c r="D6" s="51">
        <f t="shared" ref="D6:D11" si="2">C6/200</f>
        <v>83.058434550000001</v>
      </c>
      <c r="E6" s="52">
        <f t="shared" ref="E6:E11" si="3">C6/9035</f>
        <v>1.8385929064748201</v>
      </c>
      <c r="I6" s="19">
        <f t="shared" si="0"/>
        <v>21855</v>
      </c>
      <c r="J6" s="49">
        <f t="shared" ref="J6:J11" si="4">C6</f>
        <v>16611.68691</v>
      </c>
      <c r="K6" s="49">
        <f t="shared" si="1"/>
        <v>83.058434550000001</v>
      </c>
      <c r="L6" s="49">
        <f t="shared" si="1"/>
        <v>1.8385929064748201</v>
      </c>
    </row>
    <row r="7" spans="1:12" ht="23.4" x14ac:dyDescent="0.6">
      <c r="A7" s="21">
        <v>21885</v>
      </c>
      <c r="B7" s="50">
        <v>241061</v>
      </c>
      <c r="C7" s="46">
        <f>'[1]ไฟฟ้า-ต.ค-59-ก.ย-60 (รวม3อาคาร)'!F7</f>
        <v>8827.3230500000009</v>
      </c>
      <c r="D7" s="51">
        <f t="shared" si="2"/>
        <v>44.136615250000006</v>
      </c>
      <c r="E7" s="52">
        <f t="shared" si="3"/>
        <v>0.97701417266187063</v>
      </c>
      <c r="I7" s="19">
        <f t="shared" si="0"/>
        <v>21885</v>
      </c>
      <c r="J7" s="49">
        <f t="shared" si="4"/>
        <v>8827.3230500000009</v>
      </c>
      <c r="K7" s="49">
        <f t="shared" si="1"/>
        <v>44.136615250000006</v>
      </c>
      <c r="L7" s="49">
        <f t="shared" si="1"/>
        <v>0.97701417266187063</v>
      </c>
    </row>
    <row r="8" spans="1:12" ht="23.4" x14ac:dyDescent="0.6">
      <c r="A8" s="21">
        <v>21916</v>
      </c>
      <c r="B8" s="50">
        <v>241092</v>
      </c>
      <c r="C8" s="46">
        <f>'[1]ไฟฟ้า-ต.ค-59-ก.ย-60 (รวม3อาคาร)'!F8</f>
        <v>8578.5181300000004</v>
      </c>
      <c r="D8" s="51">
        <f t="shared" si="2"/>
        <v>42.892590650000002</v>
      </c>
      <c r="E8" s="52">
        <f t="shared" si="3"/>
        <v>0.94947627338129503</v>
      </c>
      <c r="I8" s="19">
        <f t="shared" si="0"/>
        <v>21916</v>
      </c>
      <c r="J8" s="49">
        <f t="shared" si="4"/>
        <v>8578.5181300000004</v>
      </c>
      <c r="K8" s="49">
        <f t="shared" si="1"/>
        <v>42.892590650000002</v>
      </c>
      <c r="L8" s="49">
        <f t="shared" si="1"/>
        <v>0.94947627338129503</v>
      </c>
    </row>
    <row r="9" spans="1:12" ht="23.4" x14ac:dyDescent="0.6">
      <c r="A9" s="21">
        <v>21947</v>
      </c>
      <c r="B9" s="50">
        <v>241120</v>
      </c>
      <c r="C9" s="46">
        <f>'[1]ไฟฟ้า-ต.ค-59-ก.ย-60 (รวม3อาคาร)'!F9</f>
        <v>9712.6231020000105</v>
      </c>
      <c r="D9" s="51">
        <f t="shared" si="2"/>
        <v>48.563115510000053</v>
      </c>
      <c r="E9" s="52">
        <f t="shared" si="3"/>
        <v>1.0749997899280588</v>
      </c>
      <c r="I9" s="19">
        <f t="shared" si="0"/>
        <v>21947</v>
      </c>
      <c r="J9" s="49">
        <f t="shared" si="4"/>
        <v>9712.6231020000105</v>
      </c>
      <c r="K9" s="49">
        <f t="shared" si="1"/>
        <v>48.563115510000053</v>
      </c>
      <c r="L9" s="49">
        <f t="shared" si="1"/>
        <v>1.0749997899280588</v>
      </c>
    </row>
    <row r="10" spans="1:12" ht="23.4" x14ac:dyDescent="0.6">
      <c r="A10" s="21">
        <v>21976</v>
      </c>
      <c r="B10" s="50">
        <v>241152</v>
      </c>
      <c r="C10" s="46">
        <f>'[1]ไฟฟ้า-ต.ค-59-ก.ย-60 (รวม3อาคาร)'!F10</f>
        <v>13459.908097999991</v>
      </c>
      <c r="D10" s="51">
        <f t="shared" si="2"/>
        <v>67.299540489999956</v>
      </c>
      <c r="E10" s="52">
        <f t="shared" si="3"/>
        <v>1.4897518647482004</v>
      </c>
      <c r="I10" s="19">
        <f t="shared" si="0"/>
        <v>21976</v>
      </c>
      <c r="J10" s="49">
        <f t="shared" si="4"/>
        <v>13459.908097999991</v>
      </c>
      <c r="K10" s="49">
        <f t="shared" si="1"/>
        <v>67.299540489999956</v>
      </c>
      <c r="L10" s="49">
        <f t="shared" si="1"/>
        <v>1.4897518647482004</v>
      </c>
    </row>
    <row r="11" spans="1:12" ht="23.4" x14ac:dyDescent="0.6">
      <c r="A11" s="21">
        <v>22007</v>
      </c>
      <c r="B11" s="50">
        <v>241180</v>
      </c>
      <c r="C11" s="46">
        <f>'[1]ไฟฟ้า-ต.ค-59-ก.ย-60 (รวม3อาคาร)'!F11</f>
        <v>13249.569242000001</v>
      </c>
      <c r="D11" s="51">
        <f t="shared" si="2"/>
        <v>66.247846210000006</v>
      </c>
      <c r="E11" s="52">
        <f t="shared" si="3"/>
        <v>1.4664714158273382</v>
      </c>
      <c r="I11" s="19">
        <f t="shared" si="0"/>
        <v>22007</v>
      </c>
      <c r="J11" s="49">
        <f t="shared" si="4"/>
        <v>13249.569242000001</v>
      </c>
      <c r="K11" s="49">
        <f t="shared" si="1"/>
        <v>66.247846210000006</v>
      </c>
      <c r="L11" s="49">
        <f t="shared" si="1"/>
        <v>1.4664714158273382</v>
      </c>
    </row>
    <row r="12" spans="1:12" ht="23.4" hidden="1" x14ac:dyDescent="0.6">
      <c r="A12" s="21">
        <v>22037</v>
      </c>
      <c r="B12" s="50">
        <v>241213</v>
      </c>
      <c r="C12" s="46"/>
      <c r="D12" s="47"/>
      <c r="E12" s="48"/>
      <c r="I12" s="19">
        <f t="shared" si="0"/>
        <v>22037</v>
      </c>
      <c r="J12" s="49">
        <f>C12/100</f>
        <v>0</v>
      </c>
      <c r="K12" s="49">
        <f t="shared" si="1"/>
        <v>0</v>
      </c>
      <c r="L12" s="49">
        <f t="shared" si="1"/>
        <v>0</v>
      </c>
    </row>
    <row r="13" spans="1:12" ht="23.4" hidden="1" x14ac:dyDescent="0.6">
      <c r="A13" s="21">
        <v>22068</v>
      </c>
      <c r="B13" s="50">
        <v>241243</v>
      </c>
      <c r="C13" s="53"/>
      <c r="D13" s="51"/>
      <c r="E13" s="52"/>
      <c r="I13" s="19">
        <f t="shared" si="0"/>
        <v>22068</v>
      </c>
      <c r="J13" s="49">
        <f>C13/100</f>
        <v>0</v>
      </c>
      <c r="K13" s="49">
        <f t="shared" si="1"/>
        <v>0</v>
      </c>
      <c r="L13" s="49">
        <f t="shared" si="1"/>
        <v>0</v>
      </c>
    </row>
    <row r="14" spans="1:12" ht="23.4" hidden="1" x14ac:dyDescent="0.6">
      <c r="A14" s="21">
        <v>22098</v>
      </c>
      <c r="B14" s="50">
        <v>241274</v>
      </c>
      <c r="C14" s="53"/>
      <c r="D14" s="51"/>
      <c r="E14" s="52"/>
      <c r="I14" s="19">
        <f t="shared" si="0"/>
        <v>22098</v>
      </c>
      <c r="J14" s="49">
        <f>C14/100</f>
        <v>0</v>
      </c>
      <c r="K14" s="49">
        <f t="shared" si="1"/>
        <v>0</v>
      </c>
      <c r="L14" s="49">
        <f t="shared" si="1"/>
        <v>0</v>
      </c>
    </row>
    <row r="15" spans="1:12" ht="23.4" hidden="1" x14ac:dyDescent="0.6">
      <c r="A15" s="21">
        <v>22129</v>
      </c>
      <c r="B15" s="50">
        <v>241305</v>
      </c>
      <c r="C15" s="53"/>
      <c r="D15" s="51"/>
      <c r="E15" s="52"/>
      <c r="I15" s="19">
        <f t="shared" si="0"/>
        <v>22129</v>
      </c>
      <c r="J15" s="49">
        <f>C15/100</f>
        <v>0</v>
      </c>
      <c r="K15" s="49">
        <f t="shared" si="1"/>
        <v>0</v>
      </c>
      <c r="L15" s="49">
        <f t="shared" si="1"/>
        <v>0</v>
      </c>
    </row>
    <row r="16" spans="1:12" ht="23.4" hidden="1" x14ac:dyDescent="0.6">
      <c r="A16" s="21">
        <v>22160</v>
      </c>
      <c r="B16" s="50">
        <v>241334</v>
      </c>
      <c r="C16" s="53"/>
      <c r="D16" s="51"/>
      <c r="E16" s="52"/>
      <c r="I16" s="19">
        <f t="shared" si="0"/>
        <v>22160</v>
      </c>
      <c r="J16" s="49">
        <f>C16/100</f>
        <v>0</v>
      </c>
      <c r="K16" s="49">
        <f t="shared" si="1"/>
        <v>0</v>
      </c>
      <c r="L16" s="49">
        <f t="shared" si="1"/>
        <v>0</v>
      </c>
    </row>
    <row r="17" spans="1:12" ht="23.4" x14ac:dyDescent="0.6">
      <c r="A17" s="24" t="s">
        <v>22</v>
      </c>
      <c r="B17" s="54"/>
      <c r="C17" s="55">
        <f>SUM(C5:C16)</f>
        <v>87960.329547999994</v>
      </c>
      <c r="D17" s="56">
        <f>SUM(D5:D16)</f>
        <v>439.80164774000002</v>
      </c>
      <c r="E17" s="57">
        <f>SUM(E5:E16)</f>
        <v>9.7355096345323737</v>
      </c>
    </row>
    <row r="18" spans="1:12" ht="23.4" customHeight="1" x14ac:dyDescent="0.25">
      <c r="C18" s="28"/>
      <c r="D18" s="29"/>
      <c r="E18" s="58"/>
    </row>
    <row r="19" spans="1:12" ht="23.4" customHeight="1" x14ac:dyDescent="0.5">
      <c r="C19" s="28"/>
      <c r="D19" s="29"/>
      <c r="E19" s="58"/>
      <c r="I19" s="13" t="s">
        <v>6</v>
      </c>
      <c r="J19" s="14" t="s">
        <v>35</v>
      </c>
      <c r="K19" s="59"/>
      <c r="L19" s="59"/>
    </row>
    <row r="20" spans="1:12" ht="23.4" customHeight="1" x14ac:dyDescent="0.5">
      <c r="C20" s="28"/>
      <c r="D20" s="29"/>
      <c r="E20" s="58"/>
      <c r="I20" s="19">
        <f>A5</f>
        <v>21824</v>
      </c>
      <c r="J20" s="20">
        <f>C5</f>
        <v>17520.701016000003</v>
      </c>
      <c r="K20" s="60"/>
      <c r="L20" s="60"/>
    </row>
    <row r="21" spans="1:12" ht="23.4" customHeight="1" x14ac:dyDescent="0.5">
      <c r="C21" s="28"/>
      <c r="D21" s="29"/>
      <c r="E21" s="58"/>
      <c r="I21" s="19">
        <f t="shared" ref="I21:I31" si="5">A6</f>
        <v>21855</v>
      </c>
      <c r="J21" s="20">
        <f t="shared" ref="J21:J31" si="6">C6</f>
        <v>16611.68691</v>
      </c>
      <c r="K21" s="60"/>
      <c r="L21" s="60"/>
    </row>
    <row r="22" spans="1:12" ht="23.4" customHeight="1" x14ac:dyDescent="0.5">
      <c r="C22" s="28"/>
      <c r="D22" s="29"/>
      <c r="E22" s="58"/>
      <c r="I22" s="19">
        <f t="shared" si="5"/>
        <v>21885</v>
      </c>
      <c r="J22" s="20">
        <f t="shared" si="6"/>
        <v>8827.3230500000009</v>
      </c>
      <c r="K22" s="60"/>
      <c r="L22" s="60"/>
    </row>
    <row r="23" spans="1:12" ht="23.4" customHeight="1" x14ac:dyDescent="0.5">
      <c r="C23" s="28"/>
      <c r="D23" s="29"/>
      <c r="E23" s="58"/>
      <c r="I23" s="19">
        <f t="shared" si="5"/>
        <v>21916</v>
      </c>
      <c r="J23" s="20">
        <f t="shared" si="6"/>
        <v>8578.5181300000004</v>
      </c>
      <c r="K23" s="60"/>
      <c r="L23" s="60"/>
    </row>
    <row r="24" spans="1:12" ht="23.4" customHeight="1" x14ac:dyDescent="0.5">
      <c r="C24" s="28"/>
      <c r="D24" s="29"/>
      <c r="E24" s="58"/>
      <c r="I24" s="19">
        <f t="shared" si="5"/>
        <v>21947</v>
      </c>
      <c r="J24" s="20">
        <f t="shared" si="6"/>
        <v>9712.6231020000105</v>
      </c>
      <c r="K24" s="60"/>
      <c r="L24" s="60"/>
    </row>
    <row r="25" spans="1:12" ht="23.4" customHeight="1" x14ac:dyDescent="0.5">
      <c r="C25" s="28"/>
      <c r="D25" s="29"/>
      <c r="E25" s="58"/>
      <c r="I25" s="19">
        <f t="shared" si="5"/>
        <v>21976</v>
      </c>
      <c r="J25" s="20">
        <f t="shared" si="6"/>
        <v>13459.908097999991</v>
      </c>
      <c r="K25" s="60"/>
      <c r="L25" s="60"/>
    </row>
    <row r="26" spans="1:12" ht="23.4" customHeight="1" x14ac:dyDescent="0.5">
      <c r="C26" s="28"/>
      <c r="D26" s="29"/>
      <c r="E26" s="58"/>
      <c r="I26" s="19">
        <f t="shared" si="5"/>
        <v>22007</v>
      </c>
      <c r="J26" s="20">
        <f t="shared" si="6"/>
        <v>13249.569242000001</v>
      </c>
      <c r="K26" s="60"/>
      <c r="L26" s="60"/>
    </row>
    <row r="27" spans="1:12" ht="23.4" customHeight="1" x14ac:dyDescent="0.5">
      <c r="C27" s="28"/>
      <c r="D27" s="29"/>
      <c r="E27" s="58"/>
      <c r="I27" s="19">
        <f t="shared" si="5"/>
        <v>22037</v>
      </c>
      <c r="J27" s="20">
        <f t="shared" si="6"/>
        <v>0</v>
      </c>
      <c r="K27" s="60"/>
      <c r="L27" s="60"/>
    </row>
    <row r="28" spans="1:12" ht="23.4" customHeight="1" x14ac:dyDescent="0.5">
      <c r="C28" s="28"/>
      <c r="D28" s="29"/>
      <c r="E28" s="58"/>
      <c r="I28" s="19">
        <f t="shared" si="5"/>
        <v>22068</v>
      </c>
      <c r="J28" s="20">
        <f t="shared" si="6"/>
        <v>0</v>
      </c>
      <c r="K28" s="60"/>
      <c r="L28" s="60"/>
    </row>
    <row r="29" spans="1:12" ht="23.4" customHeight="1" x14ac:dyDescent="0.5">
      <c r="C29" s="28"/>
      <c r="D29" s="29"/>
      <c r="E29" s="58"/>
      <c r="I29" s="19">
        <f t="shared" si="5"/>
        <v>22098</v>
      </c>
      <c r="J29" s="20">
        <f t="shared" si="6"/>
        <v>0</v>
      </c>
      <c r="K29" s="60"/>
      <c r="L29" s="60"/>
    </row>
    <row r="30" spans="1:12" ht="23.4" customHeight="1" x14ac:dyDescent="0.5">
      <c r="C30" s="28"/>
      <c r="D30" s="29"/>
      <c r="E30" s="58"/>
      <c r="I30" s="19">
        <f t="shared" si="5"/>
        <v>22129</v>
      </c>
      <c r="J30" s="20">
        <f t="shared" si="6"/>
        <v>0</v>
      </c>
      <c r="K30" s="60"/>
      <c r="L30" s="60"/>
    </row>
    <row r="31" spans="1:12" ht="23.4" customHeight="1" x14ac:dyDescent="0.5">
      <c r="C31" s="28"/>
      <c r="D31" s="29"/>
      <c r="E31" s="58"/>
      <c r="I31" s="19">
        <f t="shared" si="5"/>
        <v>22160</v>
      </c>
      <c r="J31" s="20">
        <f t="shared" si="6"/>
        <v>0</v>
      </c>
      <c r="K31" s="60"/>
      <c r="L31" s="60"/>
    </row>
    <row r="32" spans="1:12" ht="23.4" customHeight="1" x14ac:dyDescent="0.5">
      <c r="C32" s="28"/>
      <c r="D32" s="29"/>
      <c r="E32" s="58"/>
      <c r="I32" s="61"/>
      <c r="J32" s="62"/>
      <c r="K32" s="60"/>
      <c r="L32" s="60"/>
    </row>
    <row r="33" spans="3:12" ht="23.4" customHeight="1" x14ac:dyDescent="0.5">
      <c r="C33" s="28"/>
      <c r="D33" s="29"/>
      <c r="E33" s="58"/>
      <c r="I33" s="61"/>
      <c r="J33" s="62"/>
      <c r="K33" s="60"/>
      <c r="L33" s="60"/>
    </row>
    <row r="34" spans="3:12" ht="23.4" customHeight="1" x14ac:dyDescent="0.5">
      <c r="C34" s="28"/>
      <c r="D34" s="29"/>
      <c r="E34" s="58"/>
      <c r="I34" s="61"/>
      <c r="J34" s="62"/>
      <c r="K34" s="60"/>
      <c r="L34" s="60"/>
    </row>
    <row r="35" spans="3:12" ht="23.4" customHeight="1" x14ac:dyDescent="0.5">
      <c r="C35" s="28"/>
      <c r="D35" s="29"/>
      <c r="E35" s="58"/>
      <c r="I35" s="61"/>
      <c r="J35" s="62"/>
      <c r="K35" s="60"/>
      <c r="L35" s="60"/>
    </row>
    <row r="36" spans="3:12" ht="23.4" customHeight="1" x14ac:dyDescent="0.5">
      <c r="I36" s="13" t="s">
        <v>6</v>
      </c>
      <c r="J36" s="14" t="s">
        <v>36</v>
      </c>
    </row>
    <row r="37" spans="3:12" ht="23.4" customHeight="1" x14ac:dyDescent="0.5">
      <c r="I37" s="19">
        <f>A5</f>
        <v>21824</v>
      </c>
      <c r="J37" s="20">
        <f>D5</f>
        <v>87.603505080000019</v>
      </c>
    </row>
    <row r="38" spans="3:12" ht="23.4" customHeight="1" x14ac:dyDescent="0.5">
      <c r="I38" s="19">
        <f t="shared" ref="I38:I48" si="7">A6</f>
        <v>21855</v>
      </c>
      <c r="J38" s="20">
        <f t="shared" ref="J38:J48" si="8">D6</f>
        <v>83.058434550000001</v>
      </c>
    </row>
    <row r="39" spans="3:12" ht="23.4" customHeight="1" x14ac:dyDescent="0.5">
      <c r="I39" s="19">
        <f t="shared" si="7"/>
        <v>21885</v>
      </c>
      <c r="J39" s="20">
        <f t="shared" si="8"/>
        <v>44.136615250000006</v>
      </c>
    </row>
    <row r="40" spans="3:12" ht="23.4" customHeight="1" x14ac:dyDescent="0.5">
      <c r="I40" s="19">
        <f t="shared" si="7"/>
        <v>21916</v>
      </c>
      <c r="J40" s="20">
        <f t="shared" si="8"/>
        <v>42.892590650000002</v>
      </c>
    </row>
    <row r="41" spans="3:12" ht="23.4" customHeight="1" x14ac:dyDescent="0.5">
      <c r="I41" s="19">
        <f t="shared" si="7"/>
        <v>21947</v>
      </c>
      <c r="J41" s="20">
        <f t="shared" si="8"/>
        <v>48.563115510000053</v>
      </c>
    </row>
    <row r="42" spans="3:12" ht="23.4" customHeight="1" x14ac:dyDescent="0.5">
      <c r="I42" s="19">
        <f t="shared" si="7"/>
        <v>21976</v>
      </c>
      <c r="J42" s="20">
        <f t="shared" si="8"/>
        <v>67.299540489999956</v>
      </c>
    </row>
    <row r="43" spans="3:12" ht="23.4" customHeight="1" x14ac:dyDescent="0.5">
      <c r="I43" s="19">
        <f t="shared" si="7"/>
        <v>22007</v>
      </c>
      <c r="J43" s="20">
        <f t="shared" si="8"/>
        <v>66.247846210000006</v>
      </c>
    </row>
    <row r="44" spans="3:12" ht="23.4" customHeight="1" x14ac:dyDescent="0.5">
      <c r="I44" s="19">
        <f t="shared" si="7"/>
        <v>22037</v>
      </c>
      <c r="J44" s="20">
        <f t="shared" si="8"/>
        <v>0</v>
      </c>
    </row>
    <row r="45" spans="3:12" ht="23.4" customHeight="1" x14ac:dyDescent="0.5">
      <c r="I45" s="19">
        <f t="shared" si="7"/>
        <v>22068</v>
      </c>
      <c r="J45" s="20">
        <f t="shared" si="8"/>
        <v>0</v>
      </c>
    </row>
    <row r="46" spans="3:12" ht="23.4" customHeight="1" x14ac:dyDescent="0.5">
      <c r="I46" s="19">
        <f t="shared" si="7"/>
        <v>22098</v>
      </c>
      <c r="J46" s="20">
        <f t="shared" si="8"/>
        <v>0</v>
      </c>
    </row>
    <row r="47" spans="3:12" ht="23.4" customHeight="1" x14ac:dyDescent="0.5">
      <c r="I47" s="19">
        <f t="shared" si="7"/>
        <v>22129</v>
      </c>
      <c r="J47" s="20">
        <f t="shared" si="8"/>
        <v>0</v>
      </c>
    </row>
    <row r="48" spans="3:12" ht="23.4" customHeight="1" x14ac:dyDescent="0.5">
      <c r="I48" s="19">
        <f t="shared" si="7"/>
        <v>22160</v>
      </c>
      <c r="J48" s="20">
        <f t="shared" si="8"/>
        <v>0</v>
      </c>
    </row>
    <row r="49" spans="9:10" ht="23.4" customHeight="1" x14ac:dyDescent="0.25"/>
    <row r="50" spans="9:10" ht="23.4" customHeight="1" x14ac:dyDescent="0.25"/>
    <row r="51" spans="9:10" ht="23.4" customHeight="1" x14ac:dyDescent="0.25"/>
    <row r="52" spans="9:10" ht="23.4" customHeight="1" x14ac:dyDescent="0.5">
      <c r="I52" s="13" t="s">
        <v>6</v>
      </c>
      <c r="J52" s="14" t="s">
        <v>37</v>
      </c>
    </row>
    <row r="53" spans="9:10" ht="23.4" customHeight="1" x14ac:dyDescent="0.5">
      <c r="I53" s="19">
        <v>21824</v>
      </c>
      <c r="J53" s="20">
        <f>E5</f>
        <v>1.9392032115107916</v>
      </c>
    </row>
    <row r="54" spans="9:10" ht="23.4" customHeight="1" x14ac:dyDescent="0.5">
      <c r="I54" s="19">
        <v>21855</v>
      </c>
      <c r="J54" s="20">
        <f t="shared" ref="J54:J64" si="9">E6</f>
        <v>1.8385929064748201</v>
      </c>
    </row>
    <row r="55" spans="9:10" ht="23.4" customHeight="1" x14ac:dyDescent="0.5">
      <c r="I55" s="19">
        <v>21885</v>
      </c>
      <c r="J55" s="20">
        <f t="shared" si="9"/>
        <v>0.97701417266187063</v>
      </c>
    </row>
    <row r="56" spans="9:10" ht="23.4" customHeight="1" x14ac:dyDescent="0.5">
      <c r="I56" s="19">
        <v>21916</v>
      </c>
      <c r="J56" s="20">
        <f t="shared" si="9"/>
        <v>0.94947627338129503</v>
      </c>
    </row>
    <row r="57" spans="9:10" ht="23.4" customHeight="1" x14ac:dyDescent="0.5">
      <c r="I57" s="19">
        <v>21947</v>
      </c>
      <c r="J57" s="20">
        <f t="shared" si="9"/>
        <v>1.0749997899280588</v>
      </c>
    </row>
    <row r="58" spans="9:10" ht="23.4" customHeight="1" x14ac:dyDescent="0.5">
      <c r="I58" s="19">
        <v>21976</v>
      </c>
      <c r="J58" s="20">
        <f t="shared" si="9"/>
        <v>1.4897518647482004</v>
      </c>
    </row>
    <row r="59" spans="9:10" ht="23.4" customHeight="1" x14ac:dyDescent="0.5">
      <c r="I59" s="19">
        <v>22007</v>
      </c>
      <c r="J59" s="20">
        <f t="shared" si="9"/>
        <v>1.4664714158273382</v>
      </c>
    </row>
    <row r="60" spans="9:10" ht="23.4" customHeight="1" x14ac:dyDescent="0.5">
      <c r="I60" s="19">
        <v>22037</v>
      </c>
      <c r="J60" s="20">
        <f t="shared" si="9"/>
        <v>0</v>
      </c>
    </row>
    <row r="61" spans="9:10" ht="23.4" customHeight="1" x14ac:dyDescent="0.5">
      <c r="I61" s="19">
        <v>22068</v>
      </c>
      <c r="J61" s="20">
        <f t="shared" si="9"/>
        <v>0</v>
      </c>
    </row>
    <row r="62" spans="9:10" ht="23.4" customHeight="1" x14ac:dyDescent="0.5">
      <c r="I62" s="19">
        <v>22098</v>
      </c>
      <c r="J62" s="20">
        <f t="shared" si="9"/>
        <v>0</v>
      </c>
    </row>
    <row r="63" spans="9:10" ht="23.4" customHeight="1" x14ac:dyDescent="0.5">
      <c r="I63" s="19">
        <v>22129</v>
      </c>
      <c r="J63" s="20">
        <f t="shared" si="9"/>
        <v>0</v>
      </c>
    </row>
    <row r="64" spans="9:10" ht="23.4" customHeight="1" x14ac:dyDescent="0.5">
      <c r="I64" s="19">
        <v>22160</v>
      </c>
      <c r="J64" s="20">
        <f t="shared" si="9"/>
        <v>0</v>
      </c>
    </row>
    <row r="65" ht="23.4" customHeight="1" x14ac:dyDescent="0.25"/>
    <row r="66" ht="23.4" customHeight="1" x14ac:dyDescent="0.25"/>
    <row r="67" ht="23.4" customHeight="1" x14ac:dyDescent="0.25"/>
    <row r="68" ht="23.4" customHeight="1" x14ac:dyDescent="0.25"/>
    <row r="69" ht="23.4" customHeight="1" x14ac:dyDescent="0.25"/>
    <row r="70" ht="23.4" customHeight="1" x14ac:dyDescent="0.25"/>
    <row r="71" ht="23.4" customHeight="1" x14ac:dyDescent="0.25"/>
    <row r="72" ht="23.4" customHeight="1" x14ac:dyDescent="0.25"/>
    <row r="73" ht="23.4" customHeight="1" x14ac:dyDescent="0.25"/>
    <row r="74" ht="23.4" customHeight="1" x14ac:dyDescent="0.25"/>
    <row r="75" ht="23.4" customHeight="1" x14ac:dyDescent="0.25"/>
    <row r="76" ht="23.4" customHeight="1" x14ac:dyDescent="0.25"/>
    <row r="77" ht="23.4" customHeight="1" x14ac:dyDescent="0.25"/>
    <row r="78" ht="23.4" customHeight="1" x14ac:dyDescent="0.25"/>
    <row r="79" ht="23.4" customHeight="1" x14ac:dyDescent="0.25"/>
    <row r="80" ht="23.4" customHeight="1" x14ac:dyDescent="0.25"/>
    <row r="81" ht="23.4" customHeight="1" x14ac:dyDescent="0.25"/>
    <row r="82" ht="23.4" customHeight="1" x14ac:dyDescent="0.25"/>
    <row r="83" ht="23.4" customHeight="1" x14ac:dyDescent="0.25"/>
    <row r="84" ht="23.4" customHeight="1" x14ac:dyDescent="0.25"/>
    <row r="85" ht="23.4" customHeight="1" x14ac:dyDescent="0.25"/>
    <row r="86" ht="23.4" customHeight="1" x14ac:dyDescent="0.25"/>
    <row r="87" ht="23.4" customHeight="1" x14ac:dyDescent="0.25"/>
    <row r="88" ht="23.4" customHeight="1" x14ac:dyDescent="0.25"/>
    <row r="89" ht="23.4" customHeight="1" x14ac:dyDescent="0.25"/>
  </sheetData>
  <pageMargins left="0.55118110236220474" right="0.35433070866141736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zoomScaleNormal="100" workbookViewId="0">
      <selection activeCell="G11" sqref="G11"/>
    </sheetView>
  </sheetViews>
  <sheetFormatPr defaultRowHeight="13.2" x14ac:dyDescent="0.25"/>
  <cols>
    <col min="1" max="2" width="17.77734375" style="68" customWidth="1"/>
    <col min="3" max="3" width="17.77734375" style="101" customWidth="1"/>
    <col min="4" max="4" width="17.77734375" style="102" customWidth="1"/>
    <col min="5" max="5" width="17.77734375" style="103" customWidth="1"/>
    <col min="6" max="8" width="8.88671875" style="68"/>
    <col min="9" max="12" width="13.77734375" style="68" customWidth="1"/>
    <col min="13" max="16384" width="8.88671875" style="68"/>
  </cols>
  <sheetData>
    <row r="1" spans="1:12" ht="26.4" x14ac:dyDescent="0.25">
      <c r="A1" s="64" t="s">
        <v>38</v>
      </c>
      <c r="B1" s="64"/>
      <c r="C1" s="65"/>
      <c r="D1" s="66"/>
      <c r="E1" s="67"/>
    </row>
    <row r="2" spans="1:12" ht="26.4" x14ac:dyDescent="0.25">
      <c r="A2" s="69" t="s">
        <v>39</v>
      </c>
      <c r="B2" s="70"/>
      <c r="C2" s="71"/>
      <c r="D2" s="72"/>
      <c r="E2" s="73"/>
    </row>
    <row r="4" spans="1:12" s="78" customFormat="1" ht="70.2" x14ac:dyDescent="0.5">
      <c r="A4" s="74" t="s">
        <v>2</v>
      </c>
      <c r="B4" s="74" t="s">
        <v>31</v>
      </c>
      <c r="C4" s="75" t="s">
        <v>32</v>
      </c>
      <c r="D4" s="76" t="s">
        <v>40</v>
      </c>
      <c r="E4" s="77" t="s">
        <v>41</v>
      </c>
      <c r="I4" s="13" t="s">
        <v>6</v>
      </c>
      <c r="J4" s="14" t="s">
        <v>42</v>
      </c>
      <c r="K4" s="14" t="s">
        <v>43</v>
      </c>
      <c r="L4" s="14" t="s">
        <v>44</v>
      </c>
    </row>
    <row r="5" spans="1:12" ht="23.4" x14ac:dyDescent="0.6">
      <c r="A5" s="79">
        <v>21824</v>
      </c>
      <c r="B5" s="80">
        <v>241000</v>
      </c>
      <c r="C5" s="81">
        <f>'[5]เชื้อเพลิง-ต.ค-59-ก.ย-60(3)'!F5</f>
        <v>1203.932513</v>
      </c>
      <c r="D5" s="82">
        <f>C5/200</f>
        <v>6.019662565</v>
      </c>
      <c r="E5" s="83">
        <f>C5/9035</f>
        <v>0.13325207670171554</v>
      </c>
      <c r="I5" s="19">
        <f t="shared" ref="I5:I16" si="0">A5</f>
        <v>21824</v>
      </c>
      <c r="J5" s="49">
        <f>C5</f>
        <v>1203.932513</v>
      </c>
      <c r="K5" s="49">
        <f t="shared" ref="K5:L16" si="1">D5</f>
        <v>6.019662565</v>
      </c>
      <c r="L5" s="49">
        <f t="shared" si="1"/>
        <v>0.13325207670171554</v>
      </c>
    </row>
    <row r="6" spans="1:12" ht="23.4" x14ac:dyDescent="0.6">
      <c r="A6" s="84">
        <v>21855</v>
      </c>
      <c r="B6" s="85">
        <v>241030</v>
      </c>
      <c r="C6" s="81">
        <f>'[5]เชื้อเพลิง-ต.ค-59-ก.ย-60(3)'!F6</f>
        <v>1218.4624254</v>
      </c>
      <c r="D6" s="86">
        <f t="shared" ref="D6:D11" si="2">C6/200</f>
        <v>6.0923121270000005</v>
      </c>
      <c r="E6" s="87">
        <f t="shared" ref="E6:E11" si="3">C6/9035</f>
        <v>0.13486025737686774</v>
      </c>
      <c r="I6" s="19">
        <f t="shared" si="0"/>
        <v>21855</v>
      </c>
      <c r="J6" s="49">
        <f t="shared" ref="J6:J16" si="4">C6</f>
        <v>1218.4624254</v>
      </c>
      <c r="K6" s="49">
        <f t="shared" si="1"/>
        <v>6.0923121270000005</v>
      </c>
      <c r="L6" s="49">
        <f t="shared" si="1"/>
        <v>0.13486025737686774</v>
      </c>
    </row>
    <row r="7" spans="1:12" ht="23.4" x14ac:dyDescent="0.6">
      <c r="A7" s="84">
        <v>21885</v>
      </c>
      <c r="B7" s="85">
        <v>241061</v>
      </c>
      <c r="C7" s="81">
        <f>'[5]เชื้อเพลิง-ต.ค-59-ก.ย-60(3)'!F7</f>
        <v>1140.6392924000002</v>
      </c>
      <c r="D7" s="86">
        <f t="shared" si="2"/>
        <v>5.7031964620000011</v>
      </c>
      <c r="E7" s="87">
        <f t="shared" si="3"/>
        <v>0.12624673961261762</v>
      </c>
      <c r="I7" s="19">
        <f t="shared" si="0"/>
        <v>21885</v>
      </c>
      <c r="J7" s="49">
        <f t="shared" si="4"/>
        <v>1140.6392924000002</v>
      </c>
      <c r="K7" s="49">
        <f t="shared" si="1"/>
        <v>5.7031964620000011</v>
      </c>
      <c r="L7" s="49">
        <f t="shared" si="1"/>
        <v>0.12624673961261762</v>
      </c>
    </row>
    <row r="8" spans="1:12" ht="23.4" x14ac:dyDescent="0.6">
      <c r="A8" s="84">
        <v>21916</v>
      </c>
      <c r="B8" s="85">
        <v>241092</v>
      </c>
      <c r="C8" s="81">
        <f>'[5]เชื้อเพลิง-ต.ค-59-ก.ย-60(3)'!F8</f>
        <v>2042.6822730000001</v>
      </c>
      <c r="D8" s="86">
        <f t="shared" si="2"/>
        <v>10.213411365000001</v>
      </c>
      <c r="E8" s="87">
        <f t="shared" si="3"/>
        <v>0.2260854757055894</v>
      </c>
      <c r="I8" s="19">
        <f t="shared" si="0"/>
        <v>21916</v>
      </c>
      <c r="J8" s="49">
        <f t="shared" si="4"/>
        <v>2042.6822730000001</v>
      </c>
      <c r="K8" s="49">
        <f t="shared" si="1"/>
        <v>10.213411365000001</v>
      </c>
      <c r="L8" s="49">
        <f t="shared" si="1"/>
        <v>0.2260854757055894</v>
      </c>
    </row>
    <row r="9" spans="1:12" ht="23.4" x14ac:dyDescent="0.6">
      <c r="A9" s="84">
        <v>21947</v>
      </c>
      <c r="B9" s="85">
        <v>241120</v>
      </c>
      <c r="C9" s="81">
        <f>'[5]เชื้อเพลิง-ต.ค-59-ก.ย-60(3)'!F9</f>
        <v>1527.2409038000001</v>
      </c>
      <c r="D9" s="86">
        <f t="shared" si="2"/>
        <v>7.6362045190000005</v>
      </c>
      <c r="E9" s="87">
        <f t="shared" si="3"/>
        <v>0.1690360712562258</v>
      </c>
      <c r="I9" s="19">
        <f t="shared" si="0"/>
        <v>21947</v>
      </c>
      <c r="J9" s="49">
        <f t="shared" si="4"/>
        <v>1527.2409038000001</v>
      </c>
      <c r="K9" s="49">
        <f t="shared" si="1"/>
        <v>7.6362045190000005</v>
      </c>
      <c r="L9" s="49">
        <f t="shared" si="1"/>
        <v>0.1690360712562258</v>
      </c>
    </row>
    <row r="10" spans="1:12" ht="23.4" x14ac:dyDescent="0.6">
      <c r="A10" s="84">
        <v>21976</v>
      </c>
      <c r="B10" s="85">
        <v>241152</v>
      </c>
      <c r="C10" s="81">
        <f>'[5]เชื้อเพลิง-ต.ค-59-ก.ย-60(3)'!F10</f>
        <v>1353.5955510000001</v>
      </c>
      <c r="D10" s="86">
        <f t="shared" si="2"/>
        <v>6.7679777550000004</v>
      </c>
      <c r="E10" s="87">
        <f t="shared" si="3"/>
        <v>0.14981688444936359</v>
      </c>
      <c r="I10" s="19">
        <f t="shared" si="0"/>
        <v>21976</v>
      </c>
      <c r="J10" s="49">
        <f t="shared" si="4"/>
        <v>1353.5955510000001</v>
      </c>
      <c r="K10" s="49">
        <f t="shared" si="1"/>
        <v>6.7679777550000004</v>
      </c>
      <c r="L10" s="49">
        <f t="shared" si="1"/>
        <v>0.14981688444936359</v>
      </c>
    </row>
    <row r="11" spans="1:12" ht="23.4" x14ac:dyDescent="0.6">
      <c r="A11" s="84">
        <v>22007</v>
      </c>
      <c r="B11" s="85">
        <v>241180</v>
      </c>
      <c r="C11" s="81">
        <f>'[5]เชื้อเพลิง-ต.ค-59-ก.ย-60(3)'!F11</f>
        <v>1891.3752196</v>
      </c>
      <c r="D11" s="86">
        <f t="shared" si="2"/>
        <v>9.4568760980000004</v>
      </c>
      <c r="E11" s="87">
        <f t="shared" si="3"/>
        <v>0.20933870720531267</v>
      </c>
      <c r="I11" s="19">
        <f t="shared" si="0"/>
        <v>22007</v>
      </c>
      <c r="J11" s="49">
        <f t="shared" si="4"/>
        <v>1891.3752196</v>
      </c>
      <c r="K11" s="49">
        <f t="shared" si="1"/>
        <v>9.4568760980000004</v>
      </c>
      <c r="L11" s="49">
        <f t="shared" si="1"/>
        <v>0.20933870720531267</v>
      </c>
    </row>
    <row r="12" spans="1:12" ht="23.4" hidden="1" x14ac:dyDescent="0.6">
      <c r="A12" s="84">
        <v>22037</v>
      </c>
      <c r="B12" s="85">
        <v>241213</v>
      </c>
      <c r="C12" s="81"/>
      <c r="D12" s="82"/>
      <c r="E12" s="83"/>
      <c r="I12" s="19">
        <f t="shared" si="0"/>
        <v>22037</v>
      </c>
      <c r="J12" s="49">
        <f t="shared" si="4"/>
        <v>0</v>
      </c>
      <c r="K12" s="49">
        <f t="shared" si="1"/>
        <v>0</v>
      </c>
      <c r="L12" s="49">
        <f t="shared" si="1"/>
        <v>0</v>
      </c>
    </row>
    <row r="13" spans="1:12" ht="23.4" hidden="1" x14ac:dyDescent="0.6">
      <c r="A13" s="84">
        <v>22068</v>
      </c>
      <c r="B13" s="85">
        <v>241243</v>
      </c>
      <c r="C13" s="88"/>
      <c r="D13" s="86"/>
      <c r="E13" s="87"/>
      <c r="I13" s="19">
        <f t="shared" si="0"/>
        <v>22068</v>
      </c>
      <c r="J13" s="49">
        <f t="shared" si="4"/>
        <v>0</v>
      </c>
      <c r="K13" s="49">
        <f t="shared" si="1"/>
        <v>0</v>
      </c>
      <c r="L13" s="49">
        <f t="shared" si="1"/>
        <v>0</v>
      </c>
    </row>
    <row r="14" spans="1:12" ht="23.4" hidden="1" x14ac:dyDescent="0.6">
      <c r="A14" s="84">
        <v>22098</v>
      </c>
      <c r="B14" s="85">
        <v>241274</v>
      </c>
      <c r="C14" s="88"/>
      <c r="D14" s="86"/>
      <c r="E14" s="87"/>
      <c r="I14" s="19">
        <f t="shared" si="0"/>
        <v>22098</v>
      </c>
      <c r="J14" s="49">
        <f t="shared" si="4"/>
        <v>0</v>
      </c>
      <c r="K14" s="49">
        <f t="shared" si="1"/>
        <v>0</v>
      </c>
      <c r="L14" s="49">
        <f t="shared" si="1"/>
        <v>0</v>
      </c>
    </row>
    <row r="15" spans="1:12" ht="23.4" hidden="1" x14ac:dyDescent="0.6">
      <c r="A15" s="84">
        <v>22129</v>
      </c>
      <c r="B15" s="85">
        <v>241305</v>
      </c>
      <c r="C15" s="88"/>
      <c r="D15" s="86"/>
      <c r="E15" s="87"/>
      <c r="F15" s="89"/>
      <c r="I15" s="19">
        <f t="shared" si="0"/>
        <v>22129</v>
      </c>
      <c r="J15" s="49">
        <f t="shared" si="4"/>
        <v>0</v>
      </c>
      <c r="K15" s="49">
        <f t="shared" si="1"/>
        <v>0</v>
      </c>
      <c r="L15" s="49">
        <f t="shared" si="1"/>
        <v>0</v>
      </c>
    </row>
    <row r="16" spans="1:12" ht="23.4" hidden="1" x14ac:dyDescent="0.6">
      <c r="A16" s="84">
        <v>22160</v>
      </c>
      <c r="B16" s="85">
        <v>241334</v>
      </c>
      <c r="C16" s="88"/>
      <c r="D16" s="86"/>
      <c r="E16" s="87"/>
      <c r="I16" s="19">
        <f t="shared" si="0"/>
        <v>22160</v>
      </c>
      <c r="J16" s="49">
        <f t="shared" si="4"/>
        <v>0</v>
      </c>
      <c r="K16" s="49">
        <f t="shared" si="1"/>
        <v>0</v>
      </c>
      <c r="L16" s="49">
        <f t="shared" si="1"/>
        <v>0</v>
      </c>
    </row>
    <row r="17" spans="1:12" ht="23.4" x14ac:dyDescent="0.6">
      <c r="A17" s="90" t="s">
        <v>22</v>
      </c>
      <c r="B17" s="91"/>
      <c r="C17" s="92">
        <f>SUM(C5:C16)</f>
        <v>10377.928178200002</v>
      </c>
      <c r="D17" s="93">
        <f>SUM(D5:D16)</f>
        <v>51.889640891000006</v>
      </c>
      <c r="E17" s="94">
        <f>SUM(E5:E16)</f>
        <v>1.1486362123076923</v>
      </c>
    </row>
    <row r="18" spans="1:12" ht="23.4" customHeight="1" x14ac:dyDescent="0.25">
      <c r="C18" s="95"/>
      <c r="D18" s="96"/>
      <c r="E18" s="97"/>
    </row>
    <row r="19" spans="1:12" customFormat="1" ht="23.4" customHeight="1" x14ac:dyDescent="0.5">
      <c r="C19" s="28"/>
      <c r="D19" s="29"/>
      <c r="E19" s="58"/>
      <c r="I19" s="13" t="s">
        <v>6</v>
      </c>
      <c r="J19" s="14" t="s">
        <v>42</v>
      </c>
      <c r="K19" s="59"/>
      <c r="L19" s="59"/>
    </row>
    <row r="20" spans="1:12" customFormat="1" ht="23.4" customHeight="1" x14ac:dyDescent="0.5">
      <c r="C20" s="28"/>
      <c r="D20" s="29"/>
      <c r="E20" s="58"/>
      <c r="I20" s="19">
        <f>A5</f>
        <v>21824</v>
      </c>
      <c r="J20" s="20">
        <f>C5</f>
        <v>1203.932513</v>
      </c>
      <c r="K20" s="60"/>
      <c r="L20" s="60"/>
    </row>
    <row r="21" spans="1:12" customFormat="1" ht="23.4" customHeight="1" x14ac:dyDescent="0.5">
      <c r="C21" s="28"/>
      <c r="D21" s="29"/>
      <c r="E21" s="58"/>
      <c r="I21" s="19">
        <f t="shared" ref="I21:I31" si="5">A6</f>
        <v>21855</v>
      </c>
      <c r="J21" s="20">
        <f t="shared" ref="J21:J31" si="6">C6</f>
        <v>1218.4624254</v>
      </c>
      <c r="K21" s="60"/>
      <c r="L21" s="60"/>
    </row>
    <row r="22" spans="1:12" customFormat="1" ht="23.4" customHeight="1" x14ac:dyDescent="0.5">
      <c r="C22" s="28"/>
      <c r="D22" s="29"/>
      <c r="E22" s="58"/>
      <c r="I22" s="19">
        <f t="shared" si="5"/>
        <v>21885</v>
      </c>
      <c r="J22" s="20">
        <f t="shared" si="6"/>
        <v>1140.6392924000002</v>
      </c>
      <c r="K22" s="60"/>
      <c r="L22" s="60"/>
    </row>
    <row r="23" spans="1:12" customFormat="1" ht="23.4" customHeight="1" x14ac:dyDescent="0.5">
      <c r="C23" s="28"/>
      <c r="D23" s="29"/>
      <c r="E23" s="58"/>
      <c r="I23" s="19">
        <f t="shared" si="5"/>
        <v>21916</v>
      </c>
      <c r="J23" s="20">
        <f t="shared" si="6"/>
        <v>2042.6822730000001</v>
      </c>
      <c r="K23" s="60"/>
      <c r="L23" s="60"/>
    </row>
    <row r="24" spans="1:12" customFormat="1" ht="23.4" customHeight="1" x14ac:dyDescent="0.5">
      <c r="C24" s="28"/>
      <c r="D24" s="29"/>
      <c r="E24" s="58"/>
      <c r="I24" s="19">
        <f t="shared" si="5"/>
        <v>21947</v>
      </c>
      <c r="J24" s="20">
        <f t="shared" si="6"/>
        <v>1527.2409038000001</v>
      </c>
      <c r="K24" s="60"/>
      <c r="L24" s="60"/>
    </row>
    <row r="25" spans="1:12" customFormat="1" ht="23.4" customHeight="1" x14ac:dyDescent="0.5">
      <c r="C25" s="28"/>
      <c r="D25" s="29"/>
      <c r="E25" s="58"/>
      <c r="I25" s="19">
        <f t="shared" si="5"/>
        <v>21976</v>
      </c>
      <c r="J25" s="20">
        <f t="shared" si="6"/>
        <v>1353.5955510000001</v>
      </c>
      <c r="K25" s="60"/>
      <c r="L25" s="60"/>
    </row>
    <row r="26" spans="1:12" customFormat="1" ht="23.4" customHeight="1" x14ac:dyDescent="0.5">
      <c r="C26" s="28"/>
      <c r="D26" s="29"/>
      <c r="E26" s="58"/>
      <c r="I26" s="19">
        <f t="shared" si="5"/>
        <v>22007</v>
      </c>
      <c r="J26" s="20">
        <f t="shared" si="6"/>
        <v>1891.3752196</v>
      </c>
      <c r="K26" s="60"/>
      <c r="L26" s="60"/>
    </row>
    <row r="27" spans="1:12" customFormat="1" ht="23.4" customHeight="1" x14ac:dyDescent="0.5">
      <c r="C27" s="28"/>
      <c r="D27" s="29"/>
      <c r="E27" s="58"/>
      <c r="I27" s="19">
        <f t="shared" si="5"/>
        <v>22037</v>
      </c>
      <c r="J27" s="20">
        <f t="shared" si="6"/>
        <v>0</v>
      </c>
      <c r="K27" s="60"/>
      <c r="L27" s="60"/>
    </row>
    <row r="28" spans="1:12" customFormat="1" ht="23.4" customHeight="1" x14ac:dyDescent="0.5">
      <c r="C28" s="28"/>
      <c r="D28" s="29"/>
      <c r="E28" s="58"/>
      <c r="I28" s="19">
        <f t="shared" si="5"/>
        <v>22068</v>
      </c>
      <c r="J28" s="20">
        <f t="shared" si="6"/>
        <v>0</v>
      </c>
      <c r="K28" s="60"/>
      <c r="L28" s="60"/>
    </row>
    <row r="29" spans="1:12" customFormat="1" ht="23.4" customHeight="1" x14ac:dyDescent="0.5">
      <c r="C29" s="28"/>
      <c r="D29" s="29"/>
      <c r="E29" s="58"/>
      <c r="I29" s="19">
        <f t="shared" si="5"/>
        <v>22098</v>
      </c>
      <c r="J29" s="20">
        <f t="shared" si="6"/>
        <v>0</v>
      </c>
      <c r="K29" s="60"/>
      <c r="L29" s="60"/>
    </row>
    <row r="30" spans="1:12" customFormat="1" ht="23.4" customHeight="1" x14ac:dyDescent="0.5">
      <c r="C30" s="28"/>
      <c r="D30" s="29"/>
      <c r="E30" s="58"/>
      <c r="I30" s="19">
        <f t="shared" si="5"/>
        <v>22129</v>
      </c>
      <c r="J30" s="20">
        <f t="shared" si="6"/>
        <v>0</v>
      </c>
      <c r="K30" s="60"/>
      <c r="L30" s="60"/>
    </row>
    <row r="31" spans="1:12" customFormat="1" ht="23.4" customHeight="1" x14ac:dyDescent="0.5">
      <c r="C31" s="28"/>
      <c r="D31" s="29"/>
      <c r="E31" s="58"/>
      <c r="I31" s="19">
        <f t="shared" si="5"/>
        <v>22160</v>
      </c>
      <c r="J31" s="20">
        <f t="shared" si="6"/>
        <v>0</v>
      </c>
      <c r="K31" s="60"/>
      <c r="L31" s="60"/>
    </row>
    <row r="32" spans="1:12" customFormat="1" ht="23.4" customHeight="1" x14ac:dyDescent="0.5">
      <c r="C32" s="28"/>
      <c r="D32" s="29"/>
      <c r="E32" s="58"/>
      <c r="I32" s="98"/>
      <c r="J32" s="99"/>
      <c r="K32" s="60"/>
      <c r="L32" s="60"/>
    </row>
    <row r="33" spans="3:12" customFormat="1" ht="23.4" customHeight="1" x14ac:dyDescent="0.5">
      <c r="C33" s="28"/>
      <c r="D33" s="29"/>
      <c r="E33" s="58"/>
      <c r="I33" s="98"/>
      <c r="J33" s="99"/>
      <c r="K33" s="60"/>
      <c r="L33" s="60"/>
    </row>
    <row r="34" spans="3:12" customFormat="1" ht="23.4" customHeight="1" x14ac:dyDescent="0.5">
      <c r="C34" s="28"/>
      <c r="D34" s="29"/>
      <c r="E34" s="58"/>
      <c r="I34" s="98"/>
      <c r="J34" s="99"/>
      <c r="K34" s="60"/>
      <c r="L34" s="60"/>
    </row>
    <row r="35" spans="3:12" customFormat="1" ht="23.4" customHeight="1" x14ac:dyDescent="0.5">
      <c r="C35" s="28"/>
      <c r="D35" s="29"/>
      <c r="E35" s="58"/>
      <c r="I35" s="61"/>
      <c r="J35" s="62"/>
      <c r="K35" s="60"/>
      <c r="L35" s="60"/>
    </row>
    <row r="36" spans="3:12" customFormat="1" ht="23.4" customHeight="1" x14ac:dyDescent="0.5">
      <c r="C36" s="39"/>
      <c r="D36" s="40"/>
      <c r="E36" s="63"/>
      <c r="I36" s="13" t="s">
        <v>6</v>
      </c>
      <c r="J36" s="14" t="s">
        <v>45</v>
      </c>
    </row>
    <row r="37" spans="3:12" customFormat="1" ht="23.4" customHeight="1" x14ac:dyDescent="0.5">
      <c r="C37" s="39"/>
      <c r="D37" s="40"/>
      <c r="E37" s="63"/>
      <c r="I37" s="19">
        <f>A5</f>
        <v>21824</v>
      </c>
      <c r="J37" s="20">
        <f>D5</f>
        <v>6.019662565</v>
      </c>
    </row>
    <row r="38" spans="3:12" customFormat="1" ht="23.4" customHeight="1" x14ac:dyDescent="0.5">
      <c r="C38" s="39"/>
      <c r="D38" s="40"/>
      <c r="E38" s="63"/>
      <c r="I38" s="19">
        <f>A6</f>
        <v>21855</v>
      </c>
      <c r="J38" s="20">
        <f>D6</f>
        <v>6.0923121270000005</v>
      </c>
    </row>
    <row r="39" spans="3:12" customFormat="1" ht="23.4" customHeight="1" x14ac:dyDescent="0.5">
      <c r="C39" s="39"/>
      <c r="D39" s="40"/>
      <c r="E39" s="63"/>
      <c r="I39" s="19">
        <f>A7</f>
        <v>21885</v>
      </c>
      <c r="J39" s="20">
        <f>D7</f>
        <v>5.7031964620000011</v>
      </c>
    </row>
    <row r="40" spans="3:12" customFormat="1" ht="23.4" customHeight="1" x14ac:dyDescent="0.5">
      <c r="C40" s="39"/>
      <c r="D40" s="40"/>
      <c r="E40" s="63"/>
      <c r="I40" s="19">
        <f>A8</f>
        <v>21916</v>
      </c>
      <c r="J40" s="20">
        <f>D8</f>
        <v>10.213411365000001</v>
      </c>
    </row>
    <row r="41" spans="3:12" customFormat="1" ht="23.4" customHeight="1" x14ac:dyDescent="0.5">
      <c r="C41" s="39"/>
      <c r="D41" s="40"/>
      <c r="E41" s="63"/>
      <c r="I41" s="19">
        <f>A9</f>
        <v>21947</v>
      </c>
      <c r="J41" s="20">
        <f>D9</f>
        <v>7.6362045190000005</v>
      </c>
    </row>
    <row r="42" spans="3:12" customFormat="1" ht="23.4" customHeight="1" x14ac:dyDescent="0.5">
      <c r="C42" s="39"/>
      <c r="D42" s="40"/>
      <c r="E42" s="63"/>
      <c r="I42" s="19">
        <f>A10</f>
        <v>21976</v>
      </c>
      <c r="J42" s="20">
        <f>D10</f>
        <v>6.7679777550000004</v>
      </c>
    </row>
    <row r="43" spans="3:12" customFormat="1" ht="23.4" customHeight="1" x14ac:dyDescent="0.5">
      <c r="C43" s="39"/>
      <c r="D43" s="40"/>
      <c r="E43" s="63"/>
      <c r="I43" s="19">
        <f>A11</f>
        <v>22007</v>
      </c>
      <c r="J43" s="20">
        <f>D11</f>
        <v>9.4568760980000004</v>
      </c>
    </row>
    <row r="44" spans="3:12" customFormat="1" ht="23.4" customHeight="1" x14ac:dyDescent="0.5">
      <c r="C44" s="39"/>
      <c r="D44" s="40"/>
      <c r="E44" s="63"/>
      <c r="I44" s="19">
        <f>A12</f>
        <v>22037</v>
      </c>
      <c r="J44" s="20">
        <f>D12</f>
        <v>0</v>
      </c>
    </row>
    <row r="45" spans="3:12" customFormat="1" ht="23.4" customHeight="1" x14ac:dyDescent="0.5">
      <c r="C45" s="39"/>
      <c r="D45" s="40"/>
      <c r="E45" s="63"/>
      <c r="I45" s="19">
        <f>A13</f>
        <v>22068</v>
      </c>
      <c r="J45" s="20">
        <f>D13</f>
        <v>0</v>
      </c>
    </row>
    <row r="46" spans="3:12" customFormat="1" ht="23.4" customHeight="1" x14ac:dyDescent="0.5">
      <c r="C46" s="39"/>
      <c r="D46" s="40"/>
      <c r="E46" s="63"/>
      <c r="I46" s="19">
        <f>A14</f>
        <v>22098</v>
      </c>
      <c r="J46" s="20">
        <f>D14</f>
        <v>0</v>
      </c>
    </row>
    <row r="47" spans="3:12" customFormat="1" ht="23.4" customHeight="1" x14ac:dyDescent="0.5">
      <c r="C47" s="39"/>
      <c r="D47" s="40"/>
      <c r="E47" s="63"/>
      <c r="I47" s="19">
        <f>A15</f>
        <v>22129</v>
      </c>
      <c r="J47" s="20">
        <f>D15</f>
        <v>0</v>
      </c>
    </row>
    <row r="48" spans="3:12" customFormat="1" ht="23.4" customHeight="1" x14ac:dyDescent="0.5">
      <c r="C48" s="39"/>
      <c r="D48" s="40"/>
      <c r="E48" s="63"/>
      <c r="I48" s="19">
        <f>A16</f>
        <v>22160</v>
      </c>
      <c r="J48" s="20">
        <f>D16</f>
        <v>0</v>
      </c>
    </row>
    <row r="49" spans="3:10" customFormat="1" ht="23.4" customHeight="1" x14ac:dyDescent="0.25">
      <c r="C49" s="39"/>
      <c r="D49" s="40"/>
      <c r="E49" s="63"/>
    </row>
    <row r="50" spans="3:10" customFormat="1" ht="23.4" customHeight="1" x14ac:dyDescent="0.25">
      <c r="C50" s="39"/>
      <c r="D50" s="40"/>
      <c r="E50" s="63"/>
    </row>
    <row r="51" spans="3:10" customFormat="1" ht="23.4" hidden="1" customHeight="1" x14ac:dyDescent="0.25">
      <c r="C51" s="39"/>
      <c r="D51" s="40"/>
      <c r="E51" s="63"/>
    </row>
    <row r="52" spans="3:10" customFormat="1" ht="23.4" customHeight="1" x14ac:dyDescent="0.5">
      <c r="C52" s="39"/>
      <c r="D52" s="40"/>
      <c r="E52" s="63"/>
      <c r="I52" s="13" t="s">
        <v>6</v>
      </c>
      <c r="J52" s="14" t="s">
        <v>46</v>
      </c>
    </row>
    <row r="53" spans="3:10" customFormat="1" ht="23.4" customHeight="1" x14ac:dyDescent="0.5">
      <c r="C53" s="39"/>
      <c r="D53" s="40"/>
      <c r="E53" s="63"/>
      <c r="I53" s="19">
        <v>21824</v>
      </c>
      <c r="J53" s="20">
        <f>E5</f>
        <v>0.13325207670171554</v>
      </c>
    </row>
    <row r="54" spans="3:10" customFormat="1" ht="23.4" customHeight="1" x14ac:dyDescent="0.5">
      <c r="C54" s="39"/>
      <c r="D54" s="40"/>
      <c r="E54" s="63"/>
      <c r="I54" s="19">
        <v>21855</v>
      </c>
      <c r="J54" s="20">
        <f>E6</f>
        <v>0.13486025737686774</v>
      </c>
    </row>
    <row r="55" spans="3:10" customFormat="1" ht="23.4" customHeight="1" x14ac:dyDescent="0.5">
      <c r="C55" s="39"/>
      <c r="D55" s="40"/>
      <c r="E55" s="63"/>
      <c r="I55" s="19">
        <v>21885</v>
      </c>
      <c r="J55" s="20">
        <f>E7</f>
        <v>0.12624673961261762</v>
      </c>
    </row>
    <row r="56" spans="3:10" customFormat="1" ht="23.4" customHeight="1" x14ac:dyDescent="0.5">
      <c r="C56" s="39"/>
      <c r="D56" s="40"/>
      <c r="E56" s="63"/>
      <c r="I56" s="19">
        <v>21916</v>
      </c>
      <c r="J56" s="20">
        <f>E8</f>
        <v>0.2260854757055894</v>
      </c>
    </row>
    <row r="57" spans="3:10" customFormat="1" ht="23.4" customHeight="1" x14ac:dyDescent="0.5">
      <c r="C57" s="39"/>
      <c r="D57" s="40"/>
      <c r="E57" s="63"/>
      <c r="I57" s="19">
        <v>21947</v>
      </c>
      <c r="J57" s="20">
        <f>E9</f>
        <v>0.1690360712562258</v>
      </c>
    </row>
    <row r="58" spans="3:10" customFormat="1" ht="23.4" customHeight="1" x14ac:dyDescent="0.5">
      <c r="C58" s="39"/>
      <c r="D58" s="40"/>
      <c r="E58" s="63"/>
      <c r="I58" s="19">
        <v>21976</v>
      </c>
      <c r="J58" s="20">
        <f>E10</f>
        <v>0.14981688444936359</v>
      </c>
    </row>
    <row r="59" spans="3:10" customFormat="1" ht="23.4" customHeight="1" x14ac:dyDescent="0.5">
      <c r="C59" s="39"/>
      <c r="D59" s="40"/>
      <c r="E59" s="63"/>
      <c r="I59" s="19">
        <v>22007</v>
      </c>
      <c r="J59" s="20">
        <f>E11</f>
        <v>0.20933870720531267</v>
      </c>
    </row>
    <row r="60" spans="3:10" customFormat="1" ht="23.4" customHeight="1" x14ac:dyDescent="0.5">
      <c r="C60" s="39"/>
      <c r="D60" s="40"/>
      <c r="E60" s="63"/>
      <c r="I60" s="19">
        <v>22037</v>
      </c>
      <c r="J60" s="20">
        <f>E12</f>
        <v>0</v>
      </c>
    </row>
    <row r="61" spans="3:10" customFormat="1" ht="23.4" customHeight="1" x14ac:dyDescent="0.5">
      <c r="C61" s="39"/>
      <c r="D61" s="40"/>
      <c r="E61" s="63"/>
      <c r="I61" s="19">
        <v>22068</v>
      </c>
      <c r="J61" s="20">
        <f>E13</f>
        <v>0</v>
      </c>
    </row>
    <row r="62" spans="3:10" customFormat="1" ht="23.4" customHeight="1" x14ac:dyDescent="0.5">
      <c r="C62" s="39"/>
      <c r="D62" s="40"/>
      <c r="E62" s="63"/>
      <c r="I62" s="19">
        <v>22098</v>
      </c>
      <c r="J62" s="20">
        <f>E14</f>
        <v>0</v>
      </c>
    </row>
    <row r="63" spans="3:10" customFormat="1" ht="23.4" customHeight="1" x14ac:dyDescent="0.5">
      <c r="C63" s="39"/>
      <c r="D63" s="40"/>
      <c r="E63" s="63"/>
      <c r="I63" s="19">
        <v>22129</v>
      </c>
      <c r="J63" s="20">
        <f>E15</f>
        <v>0</v>
      </c>
    </row>
    <row r="64" spans="3:10" customFormat="1" ht="23.4" customHeight="1" x14ac:dyDescent="0.5">
      <c r="C64" s="39"/>
      <c r="D64" s="40"/>
      <c r="E64" s="63"/>
      <c r="I64" s="19">
        <v>22160</v>
      </c>
      <c r="J64" s="20">
        <f>E16</f>
        <v>0</v>
      </c>
    </row>
    <row r="65" spans="1:12" customFormat="1" ht="23.4" customHeight="1" x14ac:dyDescent="0.25">
      <c r="C65" s="39"/>
      <c r="D65" s="40"/>
      <c r="E65" s="63"/>
    </row>
    <row r="66" spans="1:12" customFormat="1" ht="23.4" customHeight="1" x14ac:dyDescent="0.25">
      <c r="C66" s="39"/>
      <c r="D66" s="40"/>
      <c r="E66" s="63"/>
    </row>
    <row r="67" spans="1:12" ht="23.4" customHeight="1" x14ac:dyDescent="0.25">
      <c r="A67" s="64" t="s">
        <v>38</v>
      </c>
      <c r="B67" s="64"/>
      <c r="C67" s="65"/>
      <c r="D67" s="66"/>
      <c r="E67" s="67"/>
    </row>
    <row r="68" spans="1:12" ht="23.4" customHeight="1" x14ac:dyDescent="0.25">
      <c r="A68" s="69" t="s">
        <v>47</v>
      </c>
      <c r="B68" s="70"/>
      <c r="C68" s="71"/>
      <c r="D68" s="72"/>
      <c r="E68" s="73"/>
    </row>
    <row r="70" spans="1:12" s="78" customFormat="1" ht="70.2" x14ac:dyDescent="0.5">
      <c r="A70" s="74" t="s">
        <v>2</v>
      </c>
      <c r="B70" s="74" t="s">
        <v>31</v>
      </c>
      <c r="C70" s="75" t="s">
        <v>32</v>
      </c>
      <c r="D70" s="76" t="s">
        <v>40</v>
      </c>
      <c r="E70" s="77" t="s">
        <v>41</v>
      </c>
      <c r="I70" s="13" t="s">
        <v>6</v>
      </c>
      <c r="J70" s="14" t="s">
        <v>48</v>
      </c>
      <c r="K70" s="14" t="s">
        <v>43</v>
      </c>
      <c r="L70" s="14" t="s">
        <v>44</v>
      </c>
    </row>
    <row r="71" spans="1:12" ht="23.4" x14ac:dyDescent="0.6">
      <c r="A71" s="79">
        <v>21824</v>
      </c>
      <c r="B71" s="80">
        <v>241000</v>
      </c>
      <c r="C71" s="81">
        <f>'[5]เชื้อเพลิง-ต.ค-59-ก.ย-60(3)'!C35</f>
        <v>80.021000000000001</v>
      </c>
      <c r="D71" s="82">
        <f>C71/200</f>
        <v>0.40010499999999999</v>
      </c>
      <c r="E71" s="83">
        <f>C71/9035</f>
        <v>8.8567791920309905E-3</v>
      </c>
      <c r="I71" s="19">
        <f t="shared" ref="I71:I82" si="7">A71</f>
        <v>21824</v>
      </c>
      <c r="J71" s="49">
        <f t="shared" ref="J71:L82" si="8">C71</f>
        <v>80.021000000000001</v>
      </c>
      <c r="K71" s="49">
        <f t="shared" si="8"/>
        <v>0.40010499999999999</v>
      </c>
      <c r="L71" s="49">
        <f t="shared" si="8"/>
        <v>8.8567791920309905E-3</v>
      </c>
    </row>
    <row r="72" spans="1:12" ht="23.4" x14ac:dyDescent="0.6">
      <c r="A72" s="84">
        <v>21855</v>
      </c>
      <c r="B72" s="85">
        <v>241030</v>
      </c>
      <c r="C72" s="81">
        <f>'[5]เชื้อเพลิง-ต.ค-59-ก.ย-60(3)'!C36</f>
        <v>51.582999999999998</v>
      </c>
      <c r="D72" s="86">
        <f t="shared" ref="D72:D77" si="9">C72/200</f>
        <v>0.25791500000000001</v>
      </c>
      <c r="E72" s="87">
        <f t="shared" ref="E72:E77" si="10">C72/9035</f>
        <v>5.7092418372993907E-3</v>
      </c>
      <c r="I72" s="19">
        <f t="shared" si="7"/>
        <v>21855</v>
      </c>
      <c r="J72" s="49">
        <f t="shared" si="8"/>
        <v>51.582999999999998</v>
      </c>
      <c r="K72" s="49">
        <f t="shared" si="8"/>
        <v>0.25791500000000001</v>
      </c>
      <c r="L72" s="49">
        <f t="shared" si="8"/>
        <v>5.7092418372993907E-3</v>
      </c>
    </row>
    <row r="73" spans="1:12" ht="23.4" x14ac:dyDescent="0.6">
      <c r="A73" s="84">
        <v>21885</v>
      </c>
      <c r="B73" s="85">
        <v>241061</v>
      </c>
      <c r="C73" s="81">
        <f>'[5]เชื้อเพลิง-ต.ค-59-ก.ย-60(3)'!C37</f>
        <v>50.155000000000001</v>
      </c>
      <c r="D73" s="86">
        <f t="shared" si="9"/>
        <v>0.25077500000000003</v>
      </c>
      <c r="E73" s="87">
        <f t="shared" si="10"/>
        <v>5.5511898173768682E-3</v>
      </c>
      <c r="I73" s="19">
        <f t="shared" si="7"/>
        <v>21885</v>
      </c>
      <c r="J73" s="49">
        <f t="shared" si="8"/>
        <v>50.155000000000001</v>
      </c>
      <c r="K73" s="49">
        <f t="shared" si="8"/>
        <v>0.25077500000000003</v>
      </c>
      <c r="L73" s="49">
        <f t="shared" si="8"/>
        <v>5.5511898173768682E-3</v>
      </c>
    </row>
    <row r="74" spans="1:12" ht="23.4" x14ac:dyDescent="0.6">
      <c r="A74" s="84">
        <v>21916</v>
      </c>
      <c r="B74" s="85">
        <v>241092</v>
      </c>
      <c r="C74" s="81">
        <f>'[5]เชื้อเพลิง-ต.ค-59-ก.ย-60(3)'!C38</f>
        <v>51.915999999999997</v>
      </c>
      <c r="D74" s="86">
        <f t="shared" si="9"/>
        <v>0.25957999999999998</v>
      </c>
      <c r="E74" s="87">
        <f t="shared" si="10"/>
        <v>5.746098505810736E-3</v>
      </c>
      <c r="I74" s="19">
        <f t="shared" si="7"/>
        <v>21916</v>
      </c>
      <c r="J74" s="49">
        <f t="shared" si="8"/>
        <v>51.915999999999997</v>
      </c>
      <c r="K74" s="49">
        <f t="shared" si="8"/>
        <v>0.25957999999999998</v>
      </c>
      <c r="L74" s="49">
        <f t="shared" si="8"/>
        <v>5.746098505810736E-3</v>
      </c>
    </row>
    <row r="75" spans="1:12" ht="23.4" x14ac:dyDescent="0.6">
      <c r="A75" s="84">
        <v>21947</v>
      </c>
      <c r="B75" s="85">
        <v>241120</v>
      </c>
      <c r="C75" s="81">
        <f>'[5]เชื้อเพลิง-ต.ค-59-ก.ย-60(3)'!C39</f>
        <v>60.541999999999994</v>
      </c>
      <c r="D75" s="86">
        <f t="shared" si="9"/>
        <v>0.30270999999999998</v>
      </c>
      <c r="E75" s="87">
        <f t="shared" si="10"/>
        <v>6.7008301051466514E-3</v>
      </c>
      <c r="I75" s="19">
        <f t="shared" si="7"/>
        <v>21947</v>
      </c>
      <c r="J75" s="49">
        <f t="shared" si="8"/>
        <v>60.541999999999994</v>
      </c>
      <c r="K75" s="49">
        <f t="shared" si="8"/>
        <v>0.30270999999999998</v>
      </c>
      <c r="L75" s="49">
        <f t="shared" si="8"/>
        <v>6.7008301051466514E-3</v>
      </c>
    </row>
    <row r="76" spans="1:12" ht="23.4" x14ac:dyDescent="0.6">
      <c r="A76" s="84">
        <v>21976</v>
      </c>
      <c r="B76" s="85">
        <v>241152</v>
      </c>
      <c r="C76" s="81">
        <f>'[5]เชื้อเพลิง-ต.ค-59-ก.ย-60(3)'!C40</f>
        <v>55.852999999999994</v>
      </c>
      <c r="D76" s="86">
        <f t="shared" si="9"/>
        <v>0.27926499999999999</v>
      </c>
      <c r="E76" s="87">
        <f t="shared" si="10"/>
        <v>6.1818483674598778E-3</v>
      </c>
      <c r="I76" s="19">
        <f t="shared" si="7"/>
        <v>21976</v>
      </c>
      <c r="J76" s="49">
        <f t="shared" si="8"/>
        <v>55.852999999999994</v>
      </c>
      <c r="K76" s="49">
        <f t="shared" si="8"/>
        <v>0.27926499999999999</v>
      </c>
      <c r="L76" s="49">
        <f t="shared" si="8"/>
        <v>6.1818483674598778E-3</v>
      </c>
    </row>
    <row r="77" spans="1:12" ht="23.4" x14ac:dyDescent="0.6">
      <c r="A77" s="84">
        <v>22007</v>
      </c>
      <c r="B77" s="85">
        <v>241180</v>
      </c>
      <c r="C77" s="81">
        <f>'[5]เชื้อเพลิง-ต.ค-59-ก.ย-60(3)'!C41</f>
        <v>39.204999999999998</v>
      </c>
      <c r="D77" s="86">
        <f t="shared" si="9"/>
        <v>0.196025</v>
      </c>
      <c r="E77" s="87">
        <f t="shared" si="10"/>
        <v>4.3392363032650804E-3</v>
      </c>
      <c r="I77" s="19">
        <f t="shared" si="7"/>
        <v>22007</v>
      </c>
      <c r="J77" s="49">
        <f t="shared" si="8"/>
        <v>39.204999999999998</v>
      </c>
      <c r="K77" s="49">
        <f t="shared" si="8"/>
        <v>0.196025</v>
      </c>
      <c r="L77" s="49">
        <f t="shared" si="8"/>
        <v>4.3392363032650804E-3</v>
      </c>
    </row>
    <row r="78" spans="1:12" ht="23.4" hidden="1" x14ac:dyDescent="0.6">
      <c r="A78" s="84">
        <v>22037</v>
      </c>
      <c r="B78" s="85">
        <v>241213</v>
      </c>
      <c r="C78" s="81"/>
      <c r="D78" s="82"/>
      <c r="E78" s="83"/>
      <c r="I78" s="19">
        <f t="shared" si="7"/>
        <v>22037</v>
      </c>
      <c r="J78" s="49">
        <f t="shared" si="8"/>
        <v>0</v>
      </c>
      <c r="K78" s="49">
        <f t="shared" si="8"/>
        <v>0</v>
      </c>
      <c r="L78" s="49">
        <f t="shared" si="8"/>
        <v>0</v>
      </c>
    </row>
    <row r="79" spans="1:12" ht="23.4" hidden="1" x14ac:dyDescent="0.6">
      <c r="A79" s="84">
        <v>22068</v>
      </c>
      <c r="B79" s="85">
        <v>241243</v>
      </c>
      <c r="C79" s="88"/>
      <c r="D79" s="86"/>
      <c r="E79" s="87"/>
      <c r="I79" s="19">
        <f t="shared" si="7"/>
        <v>22068</v>
      </c>
      <c r="J79" s="49">
        <f t="shared" si="8"/>
        <v>0</v>
      </c>
      <c r="K79" s="49">
        <f t="shared" si="8"/>
        <v>0</v>
      </c>
      <c r="L79" s="49">
        <f t="shared" si="8"/>
        <v>0</v>
      </c>
    </row>
    <row r="80" spans="1:12" ht="23.4" hidden="1" x14ac:dyDescent="0.6">
      <c r="A80" s="84">
        <v>22098</v>
      </c>
      <c r="B80" s="85">
        <v>241274</v>
      </c>
      <c r="C80" s="88"/>
      <c r="D80" s="86"/>
      <c r="E80" s="87"/>
      <c r="I80" s="19">
        <f t="shared" si="7"/>
        <v>22098</v>
      </c>
      <c r="J80" s="49">
        <f t="shared" si="8"/>
        <v>0</v>
      </c>
      <c r="K80" s="49">
        <f t="shared" si="8"/>
        <v>0</v>
      </c>
      <c r="L80" s="49">
        <f t="shared" si="8"/>
        <v>0</v>
      </c>
    </row>
    <row r="81" spans="1:12" ht="23.4" hidden="1" x14ac:dyDescent="0.6">
      <c r="A81" s="84">
        <v>22129</v>
      </c>
      <c r="B81" s="85">
        <v>241305</v>
      </c>
      <c r="C81" s="88"/>
      <c r="D81" s="86"/>
      <c r="E81" s="87"/>
      <c r="I81" s="19">
        <f t="shared" si="7"/>
        <v>22129</v>
      </c>
      <c r="J81" s="49">
        <f t="shared" si="8"/>
        <v>0</v>
      </c>
      <c r="K81" s="49">
        <f t="shared" si="8"/>
        <v>0</v>
      </c>
      <c r="L81" s="49">
        <f t="shared" si="8"/>
        <v>0</v>
      </c>
    </row>
    <row r="82" spans="1:12" ht="23.4" hidden="1" x14ac:dyDescent="0.6">
      <c r="A82" s="84">
        <v>22160</v>
      </c>
      <c r="B82" s="85">
        <v>241334</v>
      </c>
      <c r="C82" s="88"/>
      <c r="D82" s="86"/>
      <c r="E82" s="87"/>
      <c r="I82" s="19">
        <f t="shared" si="7"/>
        <v>22160</v>
      </c>
      <c r="J82" s="49">
        <f t="shared" si="8"/>
        <v>0</v>
      </c>
      <c r="K82" s="49">
        <f t="shared" si="8"/>
        <v>0</v>
      </c>
      <c r="L82" s="49">
        <f t="shared" si="8"/>
        <v>0</v>
      </c>
    </row>
    <row r="83" spans="1:12" ht="23.4" x14ac:dyDescent="0.6">
      <c r="A83" s="90" t="s">
        <v>22</v>
      </c>
      <c r="B83" s="91"/>
      <c r="C83" s="92">
        <f>SUM(C71:C82)</f>
        <v>389.27499999999998</v>
      </c>
      <c r="D83" s="93">
        <f>SUM(D71:D82)</f>
        <v>1.9463750000000002</v>
      </c>
      <c r="E83" s="94">
        <f>SUM(E71:E82)</f>
        <v>4.3085224128389596E-2</v>
      </c>
    </row>
    <row r="84" spans="1:12" ht="23.4" customHeight="1" x14ac:dyDescent="0.25">
      <c r="C84" s="95"/>
      <c r="D84" s="96"/>
      <c r="E84" s="97"/>
    </row>
    <row r="85" spans="1:12" customFormat="1" ht="23.4" customHeight="1" x14ac:dyDescent="0.5">
      <c r="C85" s="28"/>
      <c r="D85" s="29"/>
      <c r="E85" s="58"/>
      <c r="I85" s="13" t="s">
        <v>6</v>
      </c>
      <c r="J85" s="14" t="s">
        <v>48</v>
      </c>
      <c r="K85" s="59"/>
      <c r="L85" s="59"/>
    </row>
    <row r="86" spans="1:12" customFormat="1" ht="23.4" customHeight="1" x14ac:dyDescent="0.5">
      <c r="C86" s="28"/>
      <c r="D86" s="29"/>
      <c r="E86" s="58"/>
      <c r="I86" s="19">
        <f>A71</f>
        <v>21824</v>
      </c>
      <c r="J86" s="20">
        <f>C71</f>
        <v>80.021000000000001</v>
      </c>
      <c r="K86" s="60"/>
      <c r="L86" s="60"/>
    </row>
    <row r="87" spans="1:12" customFormat="1" ht="23.4" customHeight="1" x14ac:dyDescent="0.5">
      <c r="C87" s="28"/>
      <c r="D87" s="29"/>
      <c r="E87" s="58"/>
      <c r="I87" s="19">
        <f t="shared" ref="I87:I97" si="11">A72</f>
        <v>21855</v>
      </c>
      <c r="J87" s="20">
        <f t="shared" ref="J87:J97" si="12">C72</f>
        <v>51.582999999999998</v>
      </c>
      <c r="K87" s="60"/>
      <c r="L87" s="60"/>
    </row>
    <row r="88" spans="1:12" customFormat="1" ht="23.4" customHeight="1" x14ac:dyDescent="0.5">
      <c r="C88" s="28"/>
      <c r="D88" s="29"/>
      <c r="E88" s="58"/>
      <c r="I88" s="19">
        <f t="shared" si="11"/>
        <v>21885</v>
      </c>
      <c r="J88" s="20">
        <f t="shared" si="12"/>
        <v>50.155000000000001</v>
      </c>
      <c r="K88" s="60"/>
      <c r="L88" s="60"/>
    </row>
    <row r="89" spans="1:12" customFormat="1" ht="23.4" customHeight="1" x14ac:dyDescent="0.5">
      <c r="C89" s="28"/>
      <c r="D89" s="29"/>
      <c r="E89" s="58"/>
      <c r="I89" s="19">
        <f t="shared" si="11"/>
        <v>21916</v>
      </c>
      <c r="J89" s="20">
        <f t="shared" si="12"/>
        <v>51.915999999999997</v>
      </c>
      <c r="K89" s="60"/>
      <c r="L89" s="60"/>
    </row>
    <row r="90" spans="1:12" customFormat="1" ht="23.4" customHeight="1" x14ac:dyDescent="0.5">
      <c r="C90" s="28"/>
      <c r="D90" s="29"/>
      <c r="E90" s="58"/>
      <c r="I90" s="19">
        <f t="shared" si="11"/>
        <v>21947</v>
      </c>
      <c r="J90" s="20">
        <f t="shared" si="12"/>
        <v>60.541999999999994</v>
      </c>
      <c r="K90" s="60"/>
      <c r="L90" s="60"/>
    </row>
    <row r="91" spans="1:12" customFormat="1" ht="23.4" customHeight="1" x14ac:dyDescent="0.5">
      <c r="C91" s="28"/>
      <c r="D91" s="29"/>
      <c r="E91" s="58"/>
      <c r="I91" s="19">
        <f t="shared" si="11"/>
        <v>21976</v>
      </c>
      <c r="J91" s="20">
        <f t="shared" si="12"/>
        <v>55.852999999999994</v>
      </c>
      <c r="K91" s="60"/>
      <c r="L91" s="60"/>
    </row>
    <row r="92" spans="1:12" customFormat="1" ht="23.4" customHeight="1" x14ac:dyDescent="0.5">
      <c r="C92" s="28"/>
      <c r="D92" s="29"/>
      <c r="E92" s="58"/>
      <c r="I92" s="19">
        <f t="shared" si="11"/>
        <v>22007</v>
      </c>
      <c r="J92" s="20">
        <f t="shared" si="12"/>
        <v>39.204999999999998</v>
      </c>
      <c r="K92" s="60"/>
      <c r="L92" s="60"/>
    </row>
    <row r="93" spans="1:12" customFormat="1" ht="23.4" customHeight="1" x14ac:dyDescent="0.5">
      <c r="C93" s="28"/>
      <c r="D93" s="29"/>
      <c r="E93" s="58"/>
      <c r="I93" s="19">
        <f t="shared" si="11"/>
        <v>22037</v>
      </c>
      <c r="J93" s="20">
        <f t="shared" si="12"/>
        <v>0</v>
      </c>
      <c r="K93" s="60"/>
      <c r="L93" s="60"/>
    </row>
    <row r="94" spans="1:12" customFormat="1" ht="23.4" customHeight="1" x14ac:dyDescent="0.5">
      <c r="C94" s="28"/>
      <c r="D94" s="29"/>
      <c r="E94" s="58"/>
      <c r="I94" s="19">
        <f t="shared" si="11"/>
        <v>22068</v>
      </c>
      <c r="J94" s="20">
        <f t="shared" si="12"/>
        <v>0</v>
      </c>
      <c r="K94" s="60"/>
      <c r="L94" s="60"/>
    </row>
    <row r="95" spans="1:12" customFormat="1" ht="23.4" customHeight="1" x14ac:dyDescent="0.5">
      <c r="C95" s="28"/>
      <c r="D95" s="29"/>
      <c r="E95" s="58"/>
      <c r="I95" s="19">
        <f t="shared" si="11"/>
        <v>22098</v>
      </c>
      <c r="J95" s="20">
        <f t="shared" si="12"/>
        <v>0</v>
      </c>
      <c r="K95" s="60"/>
      <c r="L95" s="60"/>
    </row>
    <row r="96" spans="1:12" customFormat="1" ht="23.4" customHeight="1" x14ac:dyDescent="0.5">
      <c r="C96" s="28"/>
      <c r="D96" s="29"/>
      <c r="E96" s="58"/>
      <c r="I96" s="19">
        <f t="shared" si="11"/>
        <v>22129</v>
      </c>
      <c r="J96" s="20">
        <f t="shared" si="12"/>
        <v>0</v>
      </c>
      <c r="K96" s="60"/>
      <c r="L96" s="60"/>
    </row>
    <row r="97" spans="3:12" customFormat="1" ht="23.4" customHeight="1" x14ac:dyDescent="0.5">
      <c r="C97" s="28"/>
      <c r="D97" s="29"/>
      <c r="E97" s="58"/>
      <c r="I97" s="19">
        <f t="shared" si="11"/>
        <v>22160</v>
      </c>
      <c r="J97" s="20">
        <f t="shared" si="12"/>
        <v>0</v>
      </c>
      <c r="K97" s="60"/>
      <c r="L97" s="60"/>
    </row>
    <row r="98" spans="3:12" customFormat="1" ht="23.4" customHeight="1" x14ac:dyDescent="0.5">
      <c r="C98" s="28"/>
      <c r="D98" s="29"/>
      <c r="E98" s="58"/>
      <c r="I98" s="61"/>
      <c r="J98" s="62"/>
      <c r="K98" s="60"/>
      <c r="L98" s="60"/>
    </row>
    <row r="99" spans="3:12" customFormat="1" ht="23.4" customHeight="1" x14ac:dyDescent="0.5">
      <c r="C99" s="28"/>
      <c r="D99" s="29"/>
      <c r="E99" s="58"/>
      <c r="I99" s="61"/>
      <c r="J99" s="62"/>
      <c r="K99" s="60"/>
      <c r="L99" s="60"/>
    </row>
    <row r="100" spans="3:12" customFormat="1" ht="23.4" customHeight="1" x14ac:dyDescent="0.5">
      <c r="C100" s="28"/>
      <c r="D100" s="29"/>
      <c r="E100" s="58"/>
      <c r="I100" s="61"/>
      <c r="J100" s="62"/>
      <c r="K100" s="60"/>
      <c r="L100" s="60"/>
    </row>
    <row r="101" spans="3:12" customFormat="1" ht="23.4" customHeight="1" x14ac:dyDescent="0.5">
      <c r="C101" s="28"/>
      <c r="D101" s="29"/>
      <c r="E101" s="58"/>
      <c r="I101" s="61"/>
      <c r="J101" s="62"/>
      <c r="K101" s="60"/>
      <c r="L101" s="60"/>
    </row>
    <row r="102" spans="3:12" customFormat="1" ht="23.4" customHeight="1" x14ac:dyDescent="0.5">
      <c r="C102" s="28"/>
      <c r="D102" s="29"/>
      <c r="E102" s="58"/>
      <c r="I102" s="61"/>
      <c r="J102" s="62"/>
      <c r="K102" s="60"/>
      <c r="L102" s="60"/>
    </row>
    <row r="103" spans="3:12" customFormat="1" ht="23.4" customHeight="1" x14ac:dyDescent="0.5">
      <c r="C103" s="39"/>
      <c r="D103" s="40"/>
      <c r="E103" s="63"/>
      <c r="I103" s="13" t="s">
        <v>6</v>
      </c>
      <c r="J103" s="14" t="s">
        <v>49</v>
      </c>
    </row>
    <row r="104" spans="3:12" customFormat="1" ht="23.4" customHeight="1" x14ac:dyDescent="0.5">
      <c r="C104" s="39"/>
      <c r="D104" s="40"/>
      <c r="E104" s="63"/>
      <c r="I104" s="19">
        <f>A71</f>
        <v>21824</v>
      </c>
      <c r="J104" s="20">
        <f>D71</f>
        <v>0.40010499999999999</v>
      </c>
    </row>
    <row r="105" spans="3:12" customFormat="1" ht="23.4" customHeight="1" x14ac:dyDescent="0.5">
      <c r="C105" s="39"/>
      <c r="D105" s="40"/>
      <c r="E105" s="63"/>
      <c r="I105" s="19">
        <f t="shared" ref="I105:I115" si="13">A72</f>
        <v>21855</v>
      </c>
      <c r="J105" s="20">
        <f t="shared" ref="J105:J115" si="14">D72</f>
        <v>0.25791500000000001</v>
      </c>
    </row>
    <row r="106" spans="3:12" customFormat="1" ht="23.4" customHeight="1" x14ac:dyDescent="0.5">
      <c r="C106" s="39"/>
      <c r="D106" s="40"/>
      <c r="E106" s="63"/>
      <c r="I106" s="19">
        <f t="shared" si="13"/>
        <v>21885</v>
      </c>
      <c r="J106" s="20">
        <f t="shared" si="14"/>
        <v>0.25077500000000003</v>
      </c>
    </row>
    <row r="107" spans="3:12" customFormat="1" ht="23.4" customHeight="1" x14ac:dyDescent="0.5">
      <c r="C107" s="39"/>
      <c r="D107" s="40"/>
      <c r="E107" s="63"/>
      <c r="I107" s="19">
        <f t="shared" si="13"/>
        <v>21916</v>
      </c>
      <c r="J107" s="20">
        <f t="shared" si="14"/>
        <v>0.25957999999999998</v>
      </c>
    </row>
    <row r="108" spans="3:12" customFormat="1" ht="23.4" customHeight="1" x14ac:dyDescent="0.5">
      <c r="C108" s="39"/>
      <c r="D108" s="40"/>
      <c r="E108" s="63"/>
      <c r="I108" s="19">
        <f t="shared" si="13"/>
        <v>21947</v>
      </c>
      <c r="J108" s="20">
        <f t="shared" si="14"/>
        <v>0.30270999999999998</v>
      </c>
    </row>
    <row r="109" spans="3:12" customFormat="1" ht="23.4" customHeight="1" x14ac:dyDescent="0.5">
      <c r="C109" s="39"/>
      <c r="D109" s="40"/>
      <c r="E109" s="63"/>
      <c r="I109" s="19">
        <f t="shared" si="13"/>
        <v>21976</v>
      </c>
      <c r="J109" s="20">
        <f t="shared" si="14"/>
        <v>0.27926499999999999</v>
      </c>
    </row>
    <row r="110" spans="3:12" customFormat="1" ht="23.4" customHeight="1" x14ac:dyDescent="0.5">
      <c r="C110" s="39"/>
      <c r="D110" s="40"/>
      <c r="E110" s="63"/>
      <c r="I110" s="19">
        <f t="shared" si="13"/>
        <v>22007</v>
      </c>
      <c r="J110" s="20">
        <f t="shared" si="14"/>
        <v>0.196025</v>
      </c>
    </row>
    <row r="111" spans="3:12" customFormat="1" ht="23.4" customHeight="1" x14ac:dyDescent="0.5">
      <c r="C111" s="39"/>
      <c r="D111" s="40"/>
      <c r="E111" s="63"/>
      <c r="I111" s="19">
        <f t="shared" si="13"/>
        <v>22037</v>
      </c>
      <c r="J111" s="20">
        <f t="shared" si="14"/>
        <v>0</v>
      </c>
    </row>
    <row r="112" spans="3:12" customFormat="1" ht="23.4" customHeight="1" x14ac:dyDescent="0.5">
      <c r="C112" s="39"/>
      <c r="D112" s="40"/>
      <c r="E112" s="63"/>
      <c r="I112" s="19">
        <f t="shared" si="13"/>
        <v>22068</v>
      </c>
      <c r="J112" s="20">
        <f t="shared" si="14"/>
        <v>0</v>
      </c>
    </row>
    <row r="113" spans="3:10" customFormat="1" ht="23.4" customHeight="1" x14ac:dyDescent="0.5">
      <c r="C113" s="39"/>
      <c r="D113" s="40"/>
      <c r="E113" s="63"/>
      <c r="I113" s="19">
        <f t="shared" si="13"/>
        <v>22098</v>
      </c>
      <c r="J113" s="20">
        <f t="shared" si="14"/>
        <v>0</v>
      </c>
    </row>
    <row r="114" spans="3:10" customFormat="1" ht="23.4" customHeight="1" x14ac:dyDescent="0.5">
      <c r="C114" s="39"/>
      <c r="D114" s="40"/>
      <c r="E114" s="63"/>
      <c r="I114" s="19">
        <f t="shared" si="13"/>
        <v>22129</v>
      </c>
      <c r="J114" s="20">
        <f t="shared" si="14"/>
        <v>0</v>
      </c>
    </row>
    <row r="115" spans="3:10" customFormat="1" ht="23.4" customHeight="1" x14ac:dyDescent="0.5">
      <c r="C115" s="39"/>
      <c r="D115" s="40"/>
      <c r="E115" s="63"/>
      <c r="I115" s="19">
        <f t="shared" si="13"/>
        <v>22160</v>
      </c>
      <c r="J115" s="20">
        <f t="shared" si="14"/>
        <v>0</v>
      </c>
    </row>
    <row r="116" spans="3:10" customFormat="1" ht="23.4" customHeight="1" x14ac:dyDescent="0.25">
      <c r="C116" s="39"/>
      <c r="D116" s="40"/>
      <c r="E116" s="63"/>
    </row>
    <row r="117" spans="3:10" customFormat="1" ht="23.4" customHeight="1" x14ac:dyDescent="0.25">
      <c r="C117" s="39"/>
      <c r="D117" s="40"/>
      <c r="E117" s="63"/>
    </row>
    <row r="118" spans="3:10" customFormat="1" ht="23.4" hidden="1" customHeight="1" x14ac:dyDescent="0.25">
      <c r="C118" s="39"/>
      <c r="D118" s="40"/>
      <c r="E118" s="63"/>
    </row>
    <row r="119" spans="3:10" customFormat="1" ht="23.4" customHeight="1" x14ac:dyDescent="0.5">
      <c r="C119" s="39"/>
      <c r="D119" s="40"/>
      <c r="E119" s="63"/>
      <c r="I119" s="13" t="s">
        <v>6</v>
      </c>
      <c r="J119" s="14" t="s">
        <v>50</v>
      </c>
    </row>
    <row r="120" spans="3:10" customFormat="1" ht="23.4" customHeight="1" x14ac:dyDescent="0.5">
      <c r="C120" s="39"/>
      <c r="D120" s="40"/>
      <c r="E120" s="63"/>
      <c r="I120" s="19">
        <v>21824</v>
      </c>
      <c r="J120" s="20">
        <f>E71</f>
        <v>8.8567791920309905E-3</v>
      </c>
    </row>
    <row r="121" spans="3:10" customFormat="1" ht="23.4" customHeight="1" x14ac:dyDescent="0.5">
      <c r="C121" s="39"/>
      <c r="D121" s="40"/>
      <c r="E121" s="63"/>
      <c r="I121" s="19">
        <v>21855</v>
      </c>
      <c r="J121" s="20">
        <f t="shared" ref="J121:J131" si="15">E72</f>
        <v>5.7092418372993907E-3</v>
      </c>
    </row>
    <row r="122" spans="3:10" customFormat="1" ht="23.4" customHeight="1" x14ac:dyDescent="0.5">
      <c r="C122" s="39"/>
      <c r="D122" s="40"/>
      <c r="E122" s="63"/>
      <c r="I122" s="19">
        <v>21885</v>
      </c>
      <c r="J122" s="20">
        <f t="shared" si="15"/>
        <v>5.5511898173768682E-3</v>
      </c>
    </row>
    <row r="123" spans="3:10" customFormat="1" ht="23.4" customHeight="1" x14ac:dyDescent="0.5">
      <c r="C123" s="39"/>
      <c r="D123" s="40"/>
      <c r="E123" s="63"/>
      <c r="I123" s="19">
        <v>21916</v>
      </c>
      <c r="J123" s="20">
        <f t="shared" si="15"/>
        <v>5.746098505810736E-3</v>
      </c>
    </row>
    <row r="124" spans="3:10" customFormat="1" ht="23.4" customHeight="1" x14ac:dyDescent="0.5">
      <c r="C124" s="39"/>
      <c r="D124" s="40"/>
      <c r="E124" s="63"/>
      <c r="I124" s="19">
        <v>21947</v>
      </c>
      <c r="J124" s="20">
        <f t="shared" si="15"/>
        <v>6.7008301051466514E-3</v>
      </c>
    </row>
    <row r="125" spans="3:10" customFormat="1" ht="23.4" customHeight="1" x14ac:dyDescent="0.5">
      <c r="C125" s="39"/>
      <c r="D125" s="40"/>
      <c r="E125" s="63"/>
      <c r="I125" s="19">
        <v>21976</v>
      </c>
      <c r="J125" s="20">
        <f t="shared" si="15"/>
        <v>6.1818483674598778E-3</v>
      </c>
    </row>
    <row r="126" spans="3:10" customFormat="1" ht="23.4" customHeight="1" x14ac:dyDescent="0.5">
      <c r="C126" s="39"/>
      <c r="D126" s="40"/>
      <c r="E126" s="63"/>
      <c r="I126" s="19">
        <v>22007</v>
      </c>
      <c r="J126" s="100">
        <f t="shared" si="15"/>
        <v>4.3392363032650804E-3</v>
      </c>
    </row>
    <row r="127" spans="3:10" customFormat="1" ht="23.4" customHeight="1" x14ac:dyDescent="0.5">
      <c r="C127" s="39"/>
      <c r="D127" s="40"/>
      <c r="E127" s="63"/>
      <c r="I127" s="19">
        <v>22037</v>
      </c>
      <c r="J127" s="20">
        <f t="shared" si="15"/>
        <v>0</v>
      </c>
    </row>
    <row r="128" spans="3:10" customFormat="1" ht="23.4" customHeight="1" x14ac:dyDescent="0.5">
      <c r="C128" s="39"/>
      <c r="D128" s="40"/>
      <c r="E128" s="63"/>
      <c r="I128" s="19">
        <v>22068</v>
      </c>
      <c r="J128" s="20">
        <f t="shared" si="15"/>
        <v>0</v>
      </c>
    </row>
    <row r="129" spans="3:10" customFormat="1" ht="23.4" customHeight="1" x14ac:dyDescent="0.5">
      <c r="C129" s="39"/>
      <c r="D129" s="40"/>
      <c r="E129" s="63"/>
      <c r="I129" s="19">
        <v>22098</v>
      </c>
      <c r="J129" s="20">
        <f t="shared" si="15"/>
        <v>0</v>
      </c>
    </row>
    <row r="130" spans="3:10" customFormat="1" ht="23.4" customHeight="1" x14ac:dyDescent="0.5">
      <c r="C130" s="39"/>
      <c r="D130" s="40"/>
      <c r="E130" s="63"/>
      <c r="I130" s="19">
        <v>22129</v>
      </c>
      <c r="J130" s="20">
        <f t="shared" si="15"/>
        <v>0</v>
      </c>
    </row>
    <row r="131" spans="3:10" customFormat="1" ht="23.4" customHeight="1" x14ac:dyDescent="0.5">
      <c r="C131" s="39"/>
      <c r="D131" s="40"/>
      <c r="E131" s="63"/>
      <c r="I131" s="19">
        <v>22160</v>
      </c>
      <c r="J131" s="20">
        <f t="shared" si="15"/>
        <v>0</v>
      </c>
    </row>
    <row r="132" spans="3:10" customFormat="1" ht="23.4" customHeight="1" x14ac:dyDescent="0.25">
      <c r="C132" s="39"/>
      <c r="D132" s="40"/>
      <c r="E132" s="63"/>
    </row>
    <row r="133" spans="3:10" customFormat="1" ht="23.4" customHeight="1" x14ac:dyDescent="0.25">
      <c r="C133" s="39"/>
      <c r="D133" s="40"/>
      <c r="E133" s="63"/>
    </row>
  </sheetData>
  <pageMargins left="0.55118110236220474" right="0.55118110236220474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Normal="100" workbookViewId="0">
      <selection activeCell="H19" sqref="H19"/>
    </sheetView>
  </sheetViews>
  <sheetFormatPr defaultRowHeight="13.2" x14ac:dyDescent="0.25"/>
  <cols>
    <col min="1" max="2" width="17.77734375" style="68" customWidth="1"/>
    <col min="3" max="3" width="17.77734375" style="101" customWidth="1"/>
    <col min="4" max="4" width="17.77734375" style="102" customWidth="1"/>
    <col min="5" max="5" width="17.77734375" style="103" customWidth="1"/>
    <col min="6" max="8" width="8.88671875" style="68"/>
    <col min="9" max="12" width="13.77734375" style="68" customWidth="1"/>
    <col min="13" max="16384" width="8.88671875" style="68"/>
  </cols>
  <sheetData>
    <row r="1" spans="1:12" ht="26.4" x14ac:dyDescent="0.25">
      <c r="A1" s="64" t="s">
        <v>51</v>
      </c>
      <c r="B1" s="64"/>
      <c r="C1" s="65"/>
      <c r="D1" s="66"/>
      <c r="E1" s="67"/>
    </row>
    <row r="2" spans="1:12" ht="26.4" x14ac:dyDescent="0.25">
      <c r="A2" s="69" t="s">
        <v>30</v>
      </c>
      <c r="B2" s="70"/>
      <c r="C2" s="71"/>
      <c r="D2" s="72"/>
      <c r="E2" s="73"/>
    </row>
    <row r="4" spans="1:12" s="78" customFormat="1" ht="70.2" x14ac:dyDescent="0.5">
      <c r="A4" s="74" t="s">
        <v>2</v>
      </c>
      <c r="B4" s="74" t="s">
        <v>31</v>
      </c>
      <c r="C4" s="75" t="s">
        <v>32</v>
      </c>
      <c r="D4" s="76" t="s">
        <v>52</v>
      </c>
      <c r="E4" s="77" t="s">
        <v>53</v>
      </c>
      <c r="I4" s="13" t="s">
        <v>6</v>
      </c>
      <c r="J4" s="14" t="s">
        <v>54</v>
      </c>
      <c r="K4" s="14" t="s">
        <v>55</v>
      </c>
      <c r="L4" s="14" t="s">
        <v>56</v>
      </c>
    </row>
    <row r="5" spans="1:12" ht="23.4" x14ac:dyDescent="0.6">
      <c r="A5" s="79">
        <v>21824</v>
      </c>
      <c r="B5" s="80">
        <v>241000</v>
      </c>
      <c r="C5" s="81">
        <f>'[6]น้ำ-ต.ค-59-ก.ย-60 (รวม3อาคาร)'!F5</f>
        <v>286.65010000000001</v>
      </c>
      <c r="D5" s="82">
        <f>C5/200</f>
        <v>1.4332505</v>
      </c>
      <c r="E5" s="83">
        <f>C5/9035</f>
        <v>3.1726629773104593E-2</v>
      </c>
      <c r="I5" s="19">
        <f t="shared" ref="I5:I16" si="0">A5</f>
        <v>21824</v>
      </c>
      <c r="J5" s="49">
        <f>C5</f>
        <v>286.65010000000001</v>
      </c>
      <c r="K5" s="49">
        <f t="shared" ref="K5:L16" si="1">D5</f>
        <v>1.4332505</v>
      </c>
      <c r="L5" s="49">
        <f t="shared" si="1"/>
        <v>3.1726629773104593E-2</v>
      </c>
    </row>
    <row r="6" spans="1:12" ht="23.4" x14ac:dyDescent="0.6">
      <c r="A6" s="84">
        <v>21855</v>
      </c>
      <c r="B6" s="85">
        <v>241030</v>
      </c>
      <c r="C6" s="81">
        <f>'[6]น้ำ-ต.ค-59-ก.ย-60 (รวม3อาคาร)'!F6</f>
        <v>258.47810000000004</v>
      </c>
      <c r="D6" s="86">
        <f t="shared" ref="D6:D11" si="2">C6/200</f>
        <v>1.2923905000000002</v>
      </c>
      <c r="E6" s="87">
        <f t="shared" ref="E6:E11" si="3">C6/9035</f>
        <v>2.8608533480907587E-2</v>
      </c>
      <c r="I6" s="19">
        <f t="shared" si="0"/>
        <v>21855</v>
      </c>
      <c r="J6" s="49">
        <f t="shared" ref="J6:J16" si="4">C6</f>
        <v>258.47810000000004</v>
      </c>
      <c r="K6" s="49">
        <f t="shared" si="1"/>
        <v>1.2923905000000002</v>
      </c>
      <c r="L6" s="49">
        <f t="shared" si="1"/>
        <v>2.8608533480907587E-2</v>
      </c>
    </row>
    <row r="7" spans="1:12" ht="23.4" x14ac:dyDescent="0.6">
      <c r="A7" s="84">
        <v>21885</v>
      </c>
      <c r="B7" s="85">
        <v>241061</v>
      </c>
      <c r="C7" s="81">
        <f>'[6]น้ำ-ต.ค-59-ก.ย-60 (รวม3อาคาร)'!F7</f>
        <v>351.44570000000004</v>
      </c>
      <c r="D7" s="86">
        <f t="shared" si="2"/>
        <v>1.7572285000000003</v>
      </c>
      <c r="E7" s="87">
        <f t="shared" si="3"/>
        <v>3.8898251245157722E-2</v>
      </c>
      <c r="I7" s="19">
        <f t="shared" si="0"/>
        <v>21885</v>
      </c>
      <c r="J7" s="49">
        <f t="shared" si="4"/>
        <v>351.44570000000004</v>
      </c>
      <c r="K7" s="49">
        <f t="shared" si="1"/>
        <v>1.7572285000000003</v>
      </c>
      <c r="L7" s="49">
        <f t="shared" si="1"/>
        <v>3.8898251245157722E-2</v>
      </c>
    </row>
    <row r="8" spans="1:12" ht="23.4" x14ac:dyDescent="0.6">
      <c r="A8" s="84">
        <v>21916</v>
      </c>
      <c r="B8" s="85">
        <v>241092</v>
      </c>
      <c r="C8" s="81">
        <f>'[6]น้ำ-ต.ค-59-ก.ย-60 (รวม3อาคาร)'!F8</f>
        <v>295.10169999999999</v>
      </c>
      <c r="D8" s="86">
        <f t="shared" si="2"/>
        <v>1.4755084999999999</v>
      </c>
      <c r="E8" s="87">
        <f t="shared" si="3"/>
        <v>3.2662058660763695E-2</v>
      </c>
      <c r="I8" s="19">
        <f t="shared" si="0"/>
        <v>21916</v>
      </c>
      <c r="J8" s="49">
        <f t="shared" si="4"/>
        <v>295.10169999999999</v>
      </c>
      <c r="K8" s="49">
        <f t="shared" si="1"/>
        <v>1.4755084999999999</v>
      </c>
      <c r="L8" s="49">
        <f t="shared" si="1"/>
        <v>3.2662058660763695E-2</v>
      </c>
    </row>
    <row r="9" spans="1:12" ht="23.4" x14ac:dyDescent="0.6">
      <c r="A9" s="84">
        <v>21947</v>
      </c>
      <c r="B9" s="85">
        <v>241120</v>
      </c>
      <c r="C9" s="81">
        <f>'[6]น้ำ-ต.ค-59-ก.ย-60 (รวม3อาคาร)'!F9</f>
        <v>397.92950000000002</v>
      </c>
      <c r="D9" s="86">
        <f t="shared" si="2"/>
        <v>1.9896475</v>
      </c>
      <c r="E9" s="87">
        <f t="shared" si="3"/>
        <v>4.4043110127282792E-2</v>
      </c>
      <c r="I9" s="19">
        <f t="shared" si="0"/>
        <v>21947</v>
      </c>
      <c r="J9" s="49">
        <f t="shared" si="4"/>
        <v>397.92950000000002</v>
      </c>
      <c r="K9" s="49">
        <f t="shared" si="1"/>
        <v>1.9896475</v>
      </c>
      <c r="L9" s="49">
        <f t="shared" si="1"/>
        <v>4.4043110127282792E-2</v>
      </c>
    </row>
    <row r="10" spans="1:12" ht="23.4" x14ac:dyDescent="0.6">
      <c r="A10" s="84">
        <v>21976</v>
      </c>
      <c r="B10" s="85">
        <v>241152</v>
      </c>
      <c r="C10" s="81">
        <f>'[6]น้ำ-ต.ค-59-ก.ย-60 (รวม3อาคาร)'!F10</f>
        <v>375.39190000000002</v>
      </c>
      <c r="D10" s="86">
        <f t="shared" si="2"/>
        <v>1.8769595000000001</v>
      </c>
      <c r="E10" s="87">
        <f t="shared" si="3"/>
        <v>4.1548633093525182E-2</v>
      </c>
      <c r="I10" s="19">
        <f t="shared" si="0"/>
        <v>21976</v>
      </c>
      <c r="J10" s="49">
        <f t="shared" si="4"/>
        <v>375.39190000000002</v>
      </c>
      <c r="K10" s="49">
        <f t="shared" si="1"/>
        <v>1.8769595000000001</v>
      </c>
      <c r="L10" s="49">
        <f t="shared" si="1"/>
        <v>4.1548633093525182E-2</v>
      </c>
    </row>
    <row r="11" spans="1:12" ht="23.4" x14ac:dyDescent="0.6">
      <c r="A11" s="84">
        <v>22007</v>
      </c>
      <c r="B11" s="85">
        <v>241180</v>
      </c>
      <c r="C11" s="81">
        <f>'[6]น้ำ-ต.ค-59-ก.ย-60 (รวม3อาคาร)'!F11</f>
        <v>482.44550000000004</v>
      </c>
      <c r="D11" s="86">
        <f t="shared" si="2"/>
        <v>2.4122275000000002</v>
      </c>
      <c r="E11" s="87">
        <f t="shared" si="3"/>
        <v>5.339739900387383E-2</v>
      </c>
      <c r="I11" s="19">
        <f t="shared" si="0"/>
        <v>22007</v>
      </c>
      <c r="J11" s="49">
        <f t="shared" si="4"/>
        <v>482.44550000000004</v>
      </c>
      <c r="K11" s="49">
        <f t="shared" si="1"/>
        <v>2.4122275000000002</v>
      </c>
      <c r="L11" s="49">
        <f t="shared" si="1"/>
        <v>5.339739900387383E-2</v>
      </c>
    </row>
    <row r="12" spans="1:12" ht="23.4" hidden="1" x14ac:dyDescent="0.6">
      <c r="A12" s="84">
        <v>22037</v>
      </c>
      <c r="B12" s="85">
        <v>241213</v>
      </c>
      <c r="C12" s="81"/>
      <c r="D12" s="82"/>
      <c r="E12" s="83"/>
      <c r="I12" s="19">
        <f t="shared" si="0"/>
        <v>22037</v>
      </c>
      <c r="J12" s="49">
        <f t="shared" si="4"/>
        <v>0</v>
      </c>
      <c r="K12" s="49">
        <f t="shared" si="1"/>
        <v>0</v>
      </c>
      <c r="L12" s="49">
        <f t="shared" si="1"/>
        <v>0</v>
      </c>
    </row>
    <row r="13" spans="1:12" ht="23.4" hidden="1" x14ac:dyDescent="0.6">
      <c r="A13" s="84">
        <v>22068</v>
      </c>
      <c r="B13" s="85">
        <v>241243</v>
      </c>
      <c r="C13" s="88"/>
      <c r="D13" s="86"/>
      <c r="E13" s="87"/>
      <c r="I13" s="19">
        <f t="shared" si="0"/>
        <v>22068</v>
      </c>
      <c r="J13" s="49">
        <f t="shared" si="4"/>
        <v>0</v>
      </c>
      <c r="K13" s="49">
        <f t="shared" si="1"/>
        <v>0</v>
      </c>
      <c r="L13" s="49">
        <f t="shared" si="1"/>
        <v>0</v>
      </c>
    </row>
    <row r="14" spans="1:12" ht="23.4" hidden="1" x14ac:dyDescent="0.6">
      <c r="A14" s="84">
        <v>22098</v>
      </c>
      <c r="B14" s="85">
        <v>241274</v>
      </c>
      <c r="C14" s="88"/>
      <c r="D14" s="86"/>
      <c r="E14" s="87"/>
      <c r="I14" s="19">
        <f t="shared" si="0"/>
        <v>22098</v>
      </c>
      <c r="J14" s="49">
        <f t="shared" si="4"/>
        <v>0</v>
      </c>
      <c r="K14" s="49">
        <f t="shared" si="1"/>
        <v>0</v>
      </c>
      <c r="L14" s="49">
        <f t="shared" si="1"/>
        <v>0</v>
      </c>
    </row>
    <row r="15" spans="1:12" ht="23.4" hidden="1" x14ac:dyDescent="0.6">
      <c r="A15" s="84">
        <v>22129</v>
      </c>
      <c r="B15" s="85">
        <v>241305</v>
      </c>
      <c r="C15" s="88"/>
      <c r="D15" s="86"/>
      <c r="E15" s="87"/>
      <c r="I15" s="19">
        <f t="shared" si="0"/>
        <v>22129</v>
      </c>
      <c r="J15" s="49">
        <f t="shared" si="4"/>
        <v>0</v>
      </c>
      <c r="K15" s="49">
        <f t="shared" si="1"/>
        <v>0</v>
      </c>
      <c r="L15" s="49">
        <f t="shared" si="1"/>
        <v>0</v>
      </c>
    </row>
    <row r="16" spans="1:12" ht="23.4" hidden="1" x14ac:dyDescent="0.6">
      <c r="A16" s="84">
        <v>22160</v>
      </c>
      <c r="B16" s="85">
        <v>241334</v>
      </c>
      <c r="C16" s="88"/>
      <c r="D16" s="86"/>
      <c r="E16" s="87"/>
      <c r="I16" s="19">
        <f t="shared" si="0"/>
        <v>22160</v>
      </c>
      <c r="J16" s="49">
        <f t="shared" si="4"/>
        <v>0</v>
      </c>
      <c r="K16" s="49">
        <f t="shared" si="1"/>
        <v>0</v>
      </c>
      <c r="L16" s="49">
        <f t="shared" si="1"/>
        <v>0</v>
      </c>
    </row>
    <row r="17" spans="1:12" ht="23.4" x14ac:dyDescent="0.6">
      <c r="A17" s="90" t="s">
        <v>22</v>
      </c>
      <c r="B17" s="91"/>
      <c r="C17" s="92">
        <f>SUM(C5:C16)</f>
        <v>2447.4425000000001</v>
      </c>
      <c r="D17" s="93">
        <f>SUM(D5:D16)</f>
        <v>12.237212500000002</v>
      </c>
      <c r="E17" s="94">
        <f>SUM(E5:E16)</f>
        <v>0.27088461538461539</v>
      </c>
    </row>
    <row r="18" spans="1:12" ht="23.4" customHeight="1" x14ac:dyDescent="0.25">
      <c r="C18" s="95"/>
      <c r="D18" s="96"/>
      <c r="E18" s="97"/>
    </row>
    <row r="19" spans="1:12" customFormat="1" ht="23.4" customHeight="1" x14ac:dyDescent="0.5">
      <c r="C19" s="28"/>
      <c r="D19" s="29"/>
      <c r="E19" s="58"/>
      <c r="I19" s="13" t="s">
        <v>6</v>
      </c>
      <c r="J19" s="14" t="s">
        <v>54</v>
      </c>
      <c r="K19" s="59"/>
      <c r="L19" s="59"/>
    </row>
    <row r="20" spans="1:12" customFormat="1" ht="23.4" customHeight="1" x14ac:dyDescent="0.5">
      <c r="C20" s="28"/>
      <c r="D20" s="29"/>
      <c r="E20" s="58"/>
      <c r="I20" s="19">
        <f>A5</f>
        <v>21824</v>
      </c>
      <c r="J20" s="20">
        <f>C5</f>
        <v>286.65010000000001</v>
      </c>
      <c r="K20" s="60"/>
      <c r="L20" s="60"/>
    </row>
    <row r="21" spans="1:12" customFormat="1" ht="23.4" customHeight="1" x14ac:dyDescent="0.5">
      <c r="C21" s="28"/>
      <c r="D21" s="29"/>
      <c r="E21" s="58"/>
      <c r="I21" s="19">
        <f t="shared" ref="I21:I31" si="5">A6</f>
        <v>21855</v>
      </c>
      <c r="J21" s="20">
        <f t="shared" ref="J21:J31" si="6">C6</f>
        <v>258.47810000000004</v>
      </c>
      <c r="K21" s="60"/>
      <c r="L21" s="60"/>
    </row>
    <row r="22" spans="1:12" customFormat="1" ht="23.4" customHeight="1" x14ac:dyDescent="0.5">
      <c r="C22" s="28"/>
      <c r="D22" s="29"/>
      <c r="E22" s="58"/>
      <c r="I22" s="19">
        <f t="shared" si="5"/>
        <v>21885</v>
      </c>
      <c r="J22" s="20">
        <f t="shared" si="6"/>
        <v>351.44570000000004</v>
      </c>
      <c r="K22" s="60"/>
      <c r="L22" s="60"/>
    </row>
    <row r="23" spans="1:12" customFormat="1" ht="23.4" customHeight="1" x14ac:dyDescent="0.5">
      <c r="C23" s="28"/>
      <c r="D23" s="29"/>
      <c r="E23" s="58"/>
      <c r="I23" s="19">
        <f t="shared" si="5"/>
        <v>21916</v>
      </c>
      <c r="J23" s="20">
        <f t="shared" si="6"/>
        <v>295.10169999999999</v>
      </c>
      <c r="K23" s="60"/>
      <c r="L23" s="60"/>
    </row>
    <row r="24" spans="1:12" customFormat="1" ht="23.4" customHeight="1" x14ac:dyDescent="0.5">
      <c r="C24" s="28"/>
      <c r="D24" s="29"/>
      <c r="E24" s="58"/>
      <c r="I24" s="19">
        <f t="shared" si="5"/>
        <v>21947</v>
      </c>
      <c r="J24" s="20">
        <f t="shared" si="6"/>
        <v>397.92950000000002</v>
      </c>
      <c r="K24" s="60"/>
      <c r="L24" s="60"/>
    </row>
    <row r="25" spans="1:12" customFormat="1" ht="23.4" customHeight="1" x14ac:dyDescent="0.5">
      <c r="C25" s="28"/>
      <c r="D25" s="29"/>
      <c r="E25" s="58"/>
      <c r="I25" s="19">
        <f t="shared" si="5"/>
        <v>21976</v>
      </c>
      <c r="J25" s="20">
        <f t="shared" si="6"/>
        <v>375.39190000000002</v>
      </c>
      <c r="K25" s="60"/>
      <c r="L25" s="60"/>
    </row>
    <row r="26" spans="1:12" customFormat="1" ht="23.4" customHeight="1" x14ac:dyDescent="0.5">
      <c r="C26" s="28"/>
      <c r="D26" s="29"/>
      <c r="E26" s="58"/>
      <c r="I26" s="19">
        <f t="shared" si="5"/>
        <v>22007</v>
      </c>
      <c r="J26" s="20">
        <f t="shared" si="6"/>
        <v>482.44550000000004</v>
      </c>
      <c r="K26" s="60"/>
      <c r="L26" s="60"/>
    </row>
    <row r="27" spans="1:12" customFormat="1" ht="23.4" customHeight="1" x14ac:dyDescent="0.5">
      <c r="C27" s="28"/>
      <c r="D27" s="29"/>
      <c r="E27" s="58"/>
      <c r="I27" s="19">
        <f t="shared" si="5"/>
        <v>22037</v>
      </c>
      <c r="J27" s="20">
        <f t="shared" si="6"/>
        <v>0</v>
      </c>
      <c r="K27" s="60"/>
      <c r="L27" s="60"/>
    </row>
    <row r="28" spans="1:12" customFormat="1" ht="23.4" customHeight="1" x14ac:dyDescent="0.5">
      <c r="C28" s="28"/>
      <c r="D28" s="29"/>
      <c r="E28" s="58"/>
      <c r="I28" s="19">
        <f t="shared" si="5"/>
        <v>22068</v>
      </c>
      <c r="J28" s="20">
        <f t="shared" si="6"/>
        <v>0</v>
      </c>
      <c r="K28" s="60"/>
      <c r="L28" s="60"/>
    </row>
    <row r="29" spans="1:12" customFormat="1" ht="23.4" customHeight="1" x14ac:dyDescent="0.5">
      <c r="C29" s="28"/>
      <c r="D29" s="29"/>
      <c r="E29" s="58"/>
      <c r="I29" s="19">
        <f t="shared" si="5"/>
        <v>22098</v>
      </c>
      <c r="J29" s="20">
        <f t="shared" si="6"/>
        <v>0</v>
      </c>
      <c r="K29" s="60"/>
      <c r="L29" s="60"/>
    </row>
    <row r="30" spans="1:12" customFormat="1" ht="23.4" customHeight="1" x14ac:dyDescent="0.5">
      <c r="C30" s="28"/>
      <c r="D30" s="29"/>
      <c r="E30" s="58"/>
      <c r="I30" s="19">
        <f t="shared" si="5"/>
        <v>22129</v>
      </c>
      <c r="J30" s="20">
        <f t="shared" si="6"/>
        <v>0</v>
      </c>
      <c r="K30" s="60"/>
      <c r="L30" s="60"/>
    </row>
    <row r="31" spans="1:12" customFormat="1" ht="23.4" customHeight="1" x14ac:dyDescent="0.5">
      <c r="C31" s="28"/>
      <c r="D31" s="29"/>
      <c r="E31" s="58"/>
      <c r="I31" s="19">
        <f t="shared" si="5"/>
        <v>22160</v>
      </c>
      <c r="J31" s="20">
        <f t="shared" si="6"/>
        <v>0</v>
      </c>
      <c r="K31" s="60"/>
      <c r="L31" s="60"/>
    </row>
    <row r="32" spans="1:12" customFormat="1" ht="23.4" customHeight="1" x14ac:dyDescent="0.5">
      <c r="C32" s="28"/>
      <c r="D32" s="29"/>
      <c r="E32" s="58"/>
      <c r="I32" s="98"/>
      <c r="J32" s="99"/>
      <c r="K32" s="60"/>
      <c r="L32" s="60"/>
    </row>
    <row r="33" spans="3:12" customFormat="1" ht="23.4" customHeight="1" x14ac:dyDescent="0.5">
      <c r="C33" s="28"/>
      <c r="D33" s="29"/>
      <c r="E33" s="58"/>
      <c r="I33" s="98"/>
      <c r="J33" s="99"/>
      <c r="K33" s="60"/>
      <c r="L33" s="60"/>
    </row>
    <row r="34" spans="3:12" customFormat="1" ht="23.4" customHeight="1" x14ac:dyDescent="0.5">
      <c r="C34" s="28"/>
      <c r="D34" s="29"/>
      <c r="E34" s="58"/>
      <c r="I34" s="98"/>
      <c r="J34" s="99"/>
      <c r="K34" s="60"/>
      <c r="L34" s="60"/>
    </row>
    <row r="35" spans="3:12" customFormat="1" ht="23.4" customHeight="1" x14ac:dyDescent="0.5">
      <c r="C35" s="28"/>
      <c r="D35" s="29"/>
      <c r="E35" s="58"/>
      <c r="I35" s="61"/>
      <c r="J35" s="62"/>
      <c r="K35" s="60"/>
      <c r="L35" s="60"/>
    </row>
    <row r="36" spans="3:12" customFormat="1" ht="23.4" customHeight="1" x14ac:dyDescent="0.5">
      <c r="C36" s="39"/>
      <c r="D36" s="40"/>
      <c r="E36" s="63"/>
      <c r="I36" s="13" t="s">
        <v>6</v>
      </c>
      <c r="J36" s="14" t="s">
        <v>57</v>
      </c>
    </row>
    <row r="37" spans="3:12" customFormat="1" ht="23.4" customHeight="1" x14ac:dyDescent="0.5">
      <c r="C37" s="39"/>
      <c r="D37" s="40"/>
      <c r="E37" s="63"/>
      <c r="I37" s="19">
        <f>A5</f>
        <v>21824</v>
      </c>
      <c r="J37" s="20">
        <f>D5</f>
        <v>1.4332505</v>
      </c>
    </row>
    <row r="38" spans="3:12" customFormat="1" ht="23.4" customHeight="1" x14ac:dyDescent="0.5">
      <c r="C38" s="39"/>
      <c r="D38" s="40"/>
      <c r="E38" s="63"/>
      <c r="I38" s="19">
        <f t="shared" ref="I38:I48" si="7">A6</f>
        <v>21855</v>
      </c>
      <c r="J38" s="20">
        <f t="shared" ref="J38:J48" si="8">D6</f>
        <v>1.2923905000000002</v>
      </c>
    </row>
    <row r="39" spans="3:12" customFormat="1" ht="23.4" customHeight="1" x14ac:dyDescent="0.5">
      <c r="C39" s="39"/>
      <c r="D39" s="40"/>
      <c r="E39" s="63"/>
      <c r="I39" s="19">
        <f t="shared" si="7"/>
        <v>21885</v>
      </c>
      <c r="J39" s="20">
        <f t="shared" si="8"/>
        <v>1.7572285000000003</v>
      </c>
    </row>
    <row r="40" spans="3:12" customFormat="1" ht="23.4" customHeight="1" x14ac:dyDescent="0.5">
      <c r="C40" s="39"/>
      <c r="D40" s="40"/>
      <c r="E40" s="63"/>
      <c r="I40" s="19">
        <f t="shared" si="7"/>
        <v>21916</v>
      </c>
      <c r="J40" s="20">
        <f t="shared" si="8"/>
        <v>1.4755084999999999</v>
      </c>
    </row>
    <row r="41" spans="3:12" customFormat="1" ht="23.4" customHeight="1" x14ac:dyDescent="0.5">
      <c r="C41" s="39"/>
      <c r="D41" s="40"/>
      <c r="E41" s="63"/>
      <c r="I41" s="19">
        <f t="shared" si="7"/>
        <v>21947</v>
      </c>
      <c r="J41" s="20">
        <f t="shared" si="8"/>
        <v>1.9896475</v>
      </c>
    </row>
    <row r="42" spans="3:12" customFormat="1" ht="23.4" customHeight="1" x14ac:dyDescent="0.5">
      <c r="C42" s="39"/>
      <c r="D42" s="40"/>
      <c r="E42" s="63"/>
      <c r="I42" s="19">
        <f t="shared" si="7"/>
        <v>21976</v>
      </c>
      <c r="J42" s="20">
        <f t="shared" si="8"/>
        <v>1.8769595000000001</v>
      </c>
    </row>
    <row r="43" spans="3:12" customFormat="1" ht="23.4" customHeight="1" x14ac:dyDescent="0.5">
      <c r="C43" s="39"/>
      <c r="D43" s="40"/>
      <c r="E43" s="63"/>
      <c r="I43" s="19">
        <f t="shared" si="7"/>
        <v>22007</v>
      </c>
      <c r="J43" s="20">
        <f t="shared" si="8"/>
        <v>2.4122275000000002</v>
      </c>
    </row>
    <row r="44" spans="3:12" customFormat="1" ht="23.4" customHeight="1" x14ac:dyDescent="0.5">
      <c r="C44" s="39"/>
      <c r="D44" s="40"/>
      <c r="E44" s="63"/>
      <c r="I44" s="19">
        <f t="shared" si="7"/>
        <v>22037</v>
      </c>
      <c r="J44" s="20">
        <f t="shared" si="8"/>
        <v>0</v>
      </c>
    </row>
    <row r="45" spans="3:12" customFormat="1" ht="23.4" customHeight="1" x14ac:dyDescent="0.5">
      <c r="C45" s="39"/>
      <c r="D45" s="40"/>
      <c r="E45" s="63"/>
      <c r="I45" s="19">
        <f t="shared" si="7"/>
        <v>22068</v>
      </c>
      <c r="J45" s="20">
        <f t="shared" si="8"/>
        <v>0</v>
      </c>
    </row>
    <row r="46" spans="3:12" customFormat="1" ht="23.4" customHeight="1" x14ac:dyDescent="0.5">
      <c r="C46" s="39"/>
      <c r="D46" s="40"/>
      <c r="E46" s="63"/>
      <c r="I46" s="19">
        <f t="shared" si="7"/>
        <v>22098</v>
      </c>
      <c r="J46" s="20">
        <f t="shared" si="8"/>
        <v>0</v>
      </c>
    </row>
    <row r="47" spans="3:12" customFormat="1" ht="23.4" customHeight="1" x14ac:dyDescent="0.5">
      <c r="C47" s="39"/>
      <c r="D47" s="40"/>
      <c r="E47" s="63"/>
      <c r="I47" s="19">
        <f t="shared" si="7"/>
        <v>22129</v>
      </c>
      <c r="J47" s="20">
        <f t="shared" si="8"/>
        <v>0</v>
      </c>
    </row>
    <row r="48" spans="3:12" customFormat="1" ht="23.4" customHeight="1" x14ac:dyDescent="0.5">
      <c r="C48" s="39"/>
      <c r="D48" s="40"/>
      <c r="E48" s="63"/>
      <c r="I48" s="19">
        <f t="shared" si="7"/>
        <v>22160</v>
      </c>
      <c r="J48" s="20">
        <f t="shared" si="8"/>
        <v>0</v>
      </c>
    </row>
    <row r="49" spans="3:10" customFormat="1" ht="23.4" customHeight="1" x14ac:dyDescent="0.25">
      <c r="C49" s="39"/>
      <c r="D49" s="40"/>
      <c r="E49" s="63"/>
    </row>
    <row r="50" spans="3:10" customFormat="1" ht="23.4" customHeight="1" x14ac:dyDescent="0.25">
      <c r="C50" s="39"/>
      <c r="D50" s="40"/>
      <c r="E50" s="63"/>
    </row>
    <row r="51" spans="3:10" customFormat="1" ht="23.4" hidden="1" customHeight="1" x14ac:dyDescent="0.25">
      <c r="C51" s="39"/>
      <c r="D51" s="40"/>
      <c r="E51" s="63"/>
    </row>
    <row r="52" spans="3:10" customFormat="1" ht="23.4" customHeight="1" x14ac:dyDescent="0.5">
      <c r="C52" s="39"/>
      <c r="D52" s="40"/>
      <c r="E52" s="63"/>
      <c r="I52" s="13" t="s">
        <v>6</v>
      </c>
      <c r="J52" s="14" t="s">
        <v>58</v>
      </c>
    </row>
    <row r="53" spans="3:10" customFormat="1" ht="23.4" customHeight="1" x14ac:dyDescent="0.5">
      <c r="C53" s="39"/>
      <c r="D53" s="40"/>
      <c r="E53" s="63"/>
      <c r="I53" s="19">
        <v>21824</v>
      </c>
      <c r="J53" s="20">
        <f>E5</f>
        <v>3.1726629773104593E-2</v>
      </c>
    </row>
    <row r="54" spans="3:10" customFormat="1" ht="23.4" customHeight="1" x14ac:dyDescent="0.5">
      <c r="C54" s="39"/>
      <c r="D54" s="40"/>
      <c r="E54" s="63"/>
      <c r="I54" s="19">
        <v>21855</v>
      </c>
      <c r="J54" s="20">
        <f t="shared" ref="J54:J64" si="9">E6</f>
        <v>2.8608533480907587E-2</v>
      </c>
    </row>
    <row r="55" spans="3:10" customFormat="1" ht="23.4" customHeight="1" x14ac:dyDescent="0.5">
      <c r="C55" s="39"/>
      <c r="D55" s="40"/>
      <c r="E55" s="63"/>
      <c r="I55" s="19">
        <v>21885</v>
      </c>
      <c r="J55" s="20">
        <f t="shared" si="9"/>
        <v>3.8898251245157722E-2</v>
      </c>
    </row>
    <row r="56" spans="3:10" customFormat="1" ht="23.4" customHeight="1" x14ac:dyDescent="0.5">
      <c r="C56" s="39"/>
      <c r="D56" s="40"/>
      <c r="E56" s="63"/>
      <c r="I56" s="19">
        <v>21916</v>
      </c>
      <c r="J56" s="20">
        <f t="shared" si="9"/>
        <v>3.2662058660763695E-2</v>
      </c>
    </row>
    <row r="57" spans="3:10" customFormat="1" ht="23.4" customHeight="1" x14ac:dyDescent="0.5">
      <c r="C57" s="39"/>
      <c r="D57" s="40"/>
      <c r="E57" s="63"/>
      <c r="I57" s="19">
        <v>21947</v>
      </c>
      <c r="J57" s="20">
        <f t="shared" si="9"/>
        <v>4.4043110127282792E-2</v>
      </c>
    </row>
    <row r="58" spans="3:10" customFormat="1" ht="23.4" customHeight="1" x14ac:dyDescent="0.5">
      <c r="C58" s="39"/>
      <c r="D58" s="40"/>
      <c r="E58" s="63"/>
      <c r="I58" s="19">
        <v>21976</v>
      </c>
      <c r="J58" s="20">
        <f t="shared" si="9"/>
        <v>4.1548633093525182E-2</v>
      </c>
    </row>
    <row r="59" spans="3:10" customFormat="1" ht="23.4" customHeight="1" x14ac:dyDescent="0.5">
      <c r="C59" s="39"/>
      <c r="D59" s="40"/>
      <c r="E59" s="63"/>
      <c r="I59" s="19">
        <v>22007</v>
      </c>
      <c r="J59" s="20">
        <f t="shared" si="9"/>
        <v>5.339739900387383E-2</v>
      </c>
    </row>
    <row r="60" spans="3:10" customFormat="1" ht="23.4" customHeight="1" x14ac:dyDescent="0.5">
      <c r="C60" s="39"/>
      <c r="D60" s="40"/>
      <c r="E60" s="63"/>
      <c r="I60" s="19">
        <v>22037</v>
      </c>
      <c r="J60" s="20">
        <f t="shared" si="9"/>
        <v>0</v>
      </c>
    </row>
    <row r="61" spans="3:10" customFormat="1" ht="23.4" customHeight="1" x14ac:dyDescent="0.5">
      <c r="C61" s="39"/>
      <c r="D61" s="40"/>
      <c r="E61" s="63"/>
      <c r="I61" s="19">
        <v>22068</v>
      </c>
      <c r="J61" s="20">
        <f t="shared" si="9"/>
        <v>0</v>
      </c>
    </row>
    <row r="62" spans="3:10" customFormat="1" ht="23.4" customHeight="1" x14ac:dyDescent="0.5">
      <c r="C62" s="39"/>
      <c r="D62" s="40"/>
      <c r="E62" s="63"/>
      <c r="I62" s="19">
        <v>22098</v>
      </c>
      <c r="J62" s="20">
        <f t="shared" si="9"/>
        <v>0</v>
      </c>
    </row>
    <row r="63" spans="3:10" customFormat="1" ht="23.4" customHeight="1" x14ac:dyDescent="0.5">
      <c r="C63" s="39"/>
      <c r="D63" s="40"/>
      <c r="E63" s="63"/>
      <c r="I63" s="19">
        <v>22129</v>
      </c>
      <c r="J63" s="20">
        <f t="shared" si="9"/>
        <v>0</v>
      </c>
    </row>
    <row r="64" spans="3:10" customFormat="1" ht="23.4" customHeight="1" x14ac:dyDescent="0.5">
      <c r="C64" s="39"/>
      <c r="D64" s="40"/>
      <c r="E64" s="63"/>
      <c r="I64" s="19">
        <v>22160</v>
      </c>
      <c r="J64" s="20">
        <f t="shared" si="9"/>
        <v>0</v>
      </c>
    </row>
    <row r="65" spans="3:5" customFormat="1" ht="23.4" customHeight="1" x14ac:dyDescent="0.25">
      <c r="C65" s="39"/>
      <c r="D65" s="40"/>
      <c r="E65" s="63"/>
    </row>
    <row r="66" spans="3:5" customFormat="1" ht="23.4" customHeight="1" x14ac:dyDescent="0.25">
      <c r="C66" s="39"/>
      <c r="D66" s="40"/>
      <c r="E66" s="63"/>
    </row>
    <row r="67" spans="3:5" customFormat="1" ht="23.4" customHeight="1" x14ac:dyDescent="0.25">
      <c r="C67" s="39"/>
      <c r="D67" s="40"/>
      <c r="E67" s="63"/>
    </row>
    <row r="68" spans="3:5" customFormat="1" ht="23.4" customHeight="1" x14ac:dyDescent="0.25">
      <c r="C68" s="39"/>
      <c r="D68" s="40"/>
      <c r="E68" s="63"/>
    </row>
    <row r="69" spans="3:5" customFormat="1" ht="23.4" customHeight="1" x14ac:dyDescent="0.25">
      <c r="C69" s="39"/>
      <c r="D69" s="40"/>
      <c r="E69" s="63"/>
    </row>
    <row r="70" spans="3:5" customFormat="1" ht="23.4" customHeight="1" x14ac:dyDescent="0.25">
      <c r="C70" s="39"/>
      <c r="D70" s="40"/>
      <c r="E70" s="63"/>
    </row>
    <row r="71" spans="3:5" customFormat="1" ht="23.4" customHeight="1" x14ac:dyDescent="0.25">
      <c r="C71" s="39"/>
      <c r="D71" s="40"/>
      <c r="E71" s="63"/>
    </row>
  </sheetData>
  <pageMargins left="0.74803149606299213" right="0.74803149606299213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workbookViewId="0">
      <selection activeCell="G2" sqref="G2"/>
    </sheetView>
  </sheetViews>
  <sheetFormatPr defaultRowHeight="13.2" x14ac:dyDescent="0.25"/>
  <cols>
    <col min="1" max="2" width="17.77734375" style="68" customWidth="1"/>
    <col min="3" max="3" width="17.77734375" style="101" customWidth="1"/>
    <col min="4" max="4" width="17.77734375" style="102" customWidth="1"/>
    <col min="5" max="5" width="17.77734375" style="103" customWidth="1"/>
    <col min="6" max="8" width="8.88671875" style="68"/>
    <col min="9" max="12" width="13.77734375" style="68" customWidth="1"/>
    <col min="13" max="16384" width="8.88671875" style="68"/>
  </cols>
  <sheetData>
    <row r="1" spans="1:12" ht="26.4" x14ac:dyDescent="0.25">
      <c r="A1" s="64" t="s">
        <v>59</v>
      </c>
      <c r="B1" s="64"/>
      <c r="C1" s="65"/>
      <c r="D1" s="66"/>
      <c r="E1" s="67"/>
    </row>
    <row r="2" spans="1:12" ht="26.4" x14ac:dyDescent="0.25">
      <c r="A2" s="69" t="s">
        <v>60</v>
      </c>
      <c r="B2" s="70"/>
      <c r="C2" s="71"/>
      <c r="D2" s="72"/>
      <c r="E2" s="73"/>
    </row>
    <row r="4" spans="1:12" s="78" customFormat="1" ht="70.2" x14ac:dyDescent="0.5">
      <c r="A4" s="74" t="s">
        <v>2</v>
      </c>
      <c r="B4" s="74" t="s">
        <v>31</v>
      </c>
      <c r="C4" s="75" t="s">
        <v>32</v>
      </c>
      <c r="D4" s="76" t="s">
        <v>61</v>
      </c>
      <c r="E4" s="77" t="s">
        <v>62</v>
      </c>
      <c r="I4" s="13" t="s">
        <v>6</v>
      </c>
      <c r="J4" s="14" t="s">
        <v>63</v>
      </c>
      <c r="K4" s="14" t="s">
        <v>64</v>
      </c>
      <c r="L4" s="14" t="s">
        <v>65</v>
      </c>
    </row>
    <row r="5" spans="1:12" ht="23.4" x14ac:dyDescent="0.6">
      <c r="A5" s="79">
        <v>21824</v>
      </c>
      <c r="B5" s="80">
        <v>241000</v>
      </c>
      <c r="C5" s="81">
        <f>'[7]กระดาษ-ต.ค-59-ก.ย-60(3)'!F5</f>
        <v>0</v>
      </c>
      <c r="D5" s="82">
        <f>C5/200</f>
        <v>0</v>
      </c>
      <c r="E5" s="83">
        <f>C5/9035</f>
        <v>0</v>
      </c>
      <c r="I5" s="19">
        <f t="shared" ref="I5:I16" si="0">A5</f>
        <v>21824</v>
      </c>
      <c r="J5" s="49">
        <f>C5</f>
        <v>0</v>
      </c>
      <c r="K5" s="49">
        <f t="shared" ref="K5:L16" si="1">D5</f>
        <v>0</v>
      </c>
      <c r="L5" s="49">
        <f t="shared" si="1"/>
        <v>0</v>
      </c>
    </row>
    <row r="6" spans="1:12" ht="23.4" x14ac:dyDescent="0.6">
      <c r="A6" s="84">
        <v>21855</v>
      </c>
      <c r="B6" s="85">
        <v>241030</v>
      </c>
      <c r="C6" s="81">
        <f>'[7]กระดาษ-ต.ค-59-ก.ย-60(3)'!F6</f>
        <v>235.36179800000002</v>
      </c>
      <c r="D6" s="86">
        <f t="shared" ref="D6:D12" si="2">C6/200</f>
        <v>1.1768089900000001</v>
      </c>
      <c r="E6" s="87">
        <f t="shared" ref="E6:E12" si="3">C6/9035</f>
        <v>2.6050005312672941E-2</v>
      </c>
      <c r="I6" s="19">
        <f t="shared" si="0"/>
        <v>21855</v>
      </c>
      <c r="J6" s="49">
        <f t="shared" ref="J6:J16" si="4">C6</f>
        <v>235.36179800000002</v>
      </c>
      <c r="K6" s="49">
        <f t="shared" si="1"/>
        <v>1.1768089900000001</v>
      </c>
      <c r="L6" s="49">
        <f t="shared" si="1"/>
        <v>2.6050005312672941E-2</v>
      </c>
    </row>
    <row r="7" spans="1:12" ht="23.4" x14ac:dyDescent="0.6">
      <c r="A7" s="84">
        <v>21885</v>
      </c>
      <c r="B7" s="85">
        <v>241061</v>
      </c>
      <c r="C7" s="81">
        <f>'[7]กระดาษ-ต.ค-59-ก.ย-60(3)'!F7</f>
        <v>224.47609000000003</v>
      </c>
      <c r="D7" s="86">
        <f t="shared" si="2"/>
        <v>1.1223804500000001</v>
      </c>
      <c r="E7" s="87">
        <f t="shared" si="3"/>
        <v>2.4845167681239625E-2</v>
      </c>
      <c r="I7" s="19">
        <f t="shared" si="0"/>
        <v>21885</v>
      </c>
      <c r="J7" s="49">
        <f t="shared" si="4"/>
        <v>224.47609000000003</v>
      </c>
      <c r="K7" s="49">
        <f t="shared" si="1"/>
        <v>1.1223804500000001</v>
      </c>
      <c r="L7" s="49">
        <f t="shared" si="1"/>
        <v>2.4845167681239625E-2</v>
      </c>
    </row>
    <row r="8" spans="1:12" ht="23.4" x14ac:dyDescent="0.6">
      <c r="A8" s="84">
        <v>21916</v>
      </c>
      <c r="B8" s="85">
        <v>241092</v>
      </c>
      <c r="C8" s="81">
        <f>'[7]กระดาษ-ต.ค-59-ก.ย-60(3)'!F8</f>
        <v>253.10603500000002</v>
      </c>
      <c r="D8" s="86">
        <f t="shared" si="2"/>
        <v>1.2655301750000001</v>
      </c>
      <c r="E8" s="87">
        <f t="shared" si="3"/>
        <v>2.8013949640287771E-2</v>
      </c>
      <c r="I8" s="19">
        <f t="shared" si="0"/>
        <v>21916</v>
      </c>
      <c r="J8" s="49">
        <f t="shared" si="4"/>
        <v>253.10603500000002</v>
      </c>
      <c r="K8" s="49">
        <f t="shared" si="1"/>
        <v>1.2655301750000001</v>
      </c>
      <c r="L8" s="49">
        <f t="shared" si="1"/>
        <v>2.8013949640287771E-2</v>
      </c>
    </row>
    <row r="9" spans="1:12" ht="23.4" x14ac:dyDescent="0.6">
      <c r="A9" s="84">
        <v>21947</v>
      </c>
      <c r="B9" s="85">
        <v>241120</v>
      </c>
      <c r="C9" s="81">
        <f>'[7]กระดาษ-ต.ค-59-ก.ย-60(3)'!F9</f>
        <v>133.25665499999999</v>
      </c>
      <c r="D9" s="86">
        <f t="shared" si="2"/>
        <v>0.66628327499999995</v>
      </c>
      <c r="E9" s="87">
        <f t="shared" si="3"/>
        <v>1.4748938018815716E-2</v>
      </c>
      <c r="I9" s="19">
        <f t="shared" si="0"/>
        <v>21947</v>
      </c>
      <c r="J9" s="49">
        <f t="shared" si="4"/>
        <v>133.25665499999999</v>
      </c>
      <c r="K9" s="49">
        <f t="shared" si="1"/>
        <v>0.66628327499999995</v>
      </c>
      <c r="L9" s="49">
        <f t="shared" si="1"/>
        <v>1.4748938018815716E-2</v>
      </c>
    </row>
    <row r="10" spans="1:12" ht="23.4" x14ac:dyDescent="0.6">
      <c r="A10" s="84">
        <v>21976</v>
      </c>
      <c r="B10" s="85">
        <v>241152</v>
      </c>
      <c r="C10" s="81">
        <f>'[7]กระดาษ-ต.ค-59-ก.ย-60(3)'!F10</f>
        <v>207.35475000000005</v>
      </c>
      <c r="D10" s="86">
        <f t="shared" si="2"/>
        <v>1.0367737500000003</v>
      </c>
      <c r="E10" s="87">
        <f t="shared" si="3"/>
        <v>2.2950166021029336E-2</v>
      </c>
      <c r="I10" s="19">
        <f t="shared" si="0"/>
        <v>21976</v>
      </c>
      <c r="J10" s="49">
        <f t="shared" si="4"/>
        <v>207.35475000000005</v>
      </c>
      <c r="K10" s="49">
        <f t="shared" si="1"/>
        <v>1.0367737500000003</v>
      </c>
      <c r="L10" s="49">
        <f t="shared" si="1"/>
        <v>2.2950166021029336E-2</v>
      </c>
    </row>
    <row r="11" spans="1:12" ht="23.4" x14ac:dyDescent="0.6">
      <c r="A11" s="84">
        <v>22007</v>
      </c>
      <c r="B11" s="85">
        <v>241180</v>
      </c>
      <c r="C11" s="81">
        <f>'[7]กระดาษ-ต.ค-59-ก.ย-60(3)'!F11</f>
        <v>116.11866000000001</v>
      </c>
      <c r="D11" s="86">
        <f t="shared" si="2"/>
        <v>0.58059329999999998</v>
      </c>
      <c r="E11" s="87">
        <f t="shared" si="3"/>
        <v>1.2852092971776426E-2</v>
      </c>
      <c r="I11" s="19">
        <f t="shared" si="0"/>
        <v>22007</v>
      </c>
      <c r="J11" s="49">
        <f t="shared" si="4"/>
        <v>116.11866000000001</v>
      </c>
      <c r="K11" s="49">
        <f t="shared" si="1"/>
        <v>0.58059329999999998</v>
      </c>
      <c r="L11" s="49">
        <f t="shared" si="1"/>
        <v>1.2852092971776426E-2</v>
      </c>
    </row>
    <row r="12" spans="1:12" ht="23.4" x14ac:dyDescent="0.6">
      <c r="A12" s="84">
        <v>22037</v>
      </c>
      <c r="B12" s="85">
        <v>241213</v>
      </c>
      <c r="C12" s="81">
        <f>'[7]กระดาษ-ต.ค-59-ก.ย-60(3)'!F12</f>
        <v>307.04824900000006</v>
      </c>
      <c r="D12" s="86">
        <f t="shared" si="2"/>
        <v>1.5352412450000004</v>
      </c>
      <c r="E12" s="87">
        <f t="shared" si="3"/>
        <v>3.39843109020476E-2</v>
      </c>
      <c r="I12" s="19">
        <f t="shared" si="0"/>
        <v>22037</v>
      </c>
      <c r="J12" s="49">
        <f t="shared" si="4"/>
        <v>307.04824900000006</v>
      </c>
      <c r="K12" s="49">
        <f t="shared" si="1"/>
        <v>1.5352412450000004</v>
      </c>
      <c r="L12" s="49">
        <f t="shared" si="1"/>
        <v>3.39843109020476E-2</v>
      </c>
    </row>
    <row r="13" spans="1:12" ht="23.4" hidden="1" x14ac:dyDescent="0.6">
      <c r="A13" s="84">
        <v>22068</v>
      </c>
      <c r="B13" s="85">
        <v>241243</v>
      </c>
      <c r="C13" s="88"/>
      <c r="D13" s="86"/>
      <c r="E13" s="87"/>
      <c r="I13" s="19">
        <f t="shared" si="0"/>
        <v>22068</v>
      </c>
      <c r="J13" s="49">
        <f t="shared" si="4"/>
        <v>0</v>
      </c>
      <c r="K13" s="49">
        <f t="shared" si="1"/>
        <v>0</v>
      </c>
      <c r="L13" s="49">
        <f t="shared" si="1"/>
        <v>0</v>
      </c>
    </row>
    <row r="14" spans="1:12" ht="23.4" hidden="1" x14ac:dyDescent="0.6">
      <c r="A14" s="84">
        <v>22098</v>
      </c>
      <c r="B14" s="85">
        <v>241274</v>
      </c>
      <c r="C14" s="88"/>
      <c r="D14" s="86"/>
      <c r="E14" s="87"/>
      <c r="I14" s="19">
        <f t="shared" si="0"/>
        <v>22098</v>
      </c>
      <c r="J14" s="49">
        <f t="shared" si="4"/>
        <v>0</v>
      </c>
      <c r="K14" s="49">
        <f t="shared" si="1"/>
        <v>0</v>
      </c>
      <c r="L14" s="49">
        <f t="shared" si="1"/>
        <v>0</v>
      </c>
    </row>
    <row r="15" spans="1:12" ht="23.4" hidden="1" x14ac:dyDescent="0.6">
      <c r="A15" s="84">
        <v>22129</v>
      </c>
      <c r="B15" s="85">
        <v>241305</v>
      </c>
      <c r="C15" s="88"/>
      <c r="D15" s="86"/>
      <c r="E15" s="87"/>
      <c r="F15" s="89"/>
      <c r="I15" s="19">
        <f t="shared" si="0"/>
        <v>22129</v>
      </c>
      <c r="J15" s="49">
        <f t="shared" si="4"/>
        <v>0</v>
      </c>
      <c r="K15" s="49">
        <f t="shared" si="1"/>
        <v>0</v>
      </c>
      <c r="L15" s="49">
        <f t="shared" si="1"/>
        <v>0</v>
      </c>
    </row>
    <row r="16" spans="1:12" ht="23.4" hidden="1" x14ac:dyDescent="0.6">
      <c r="A16" s="84">
        <v>22160</v>
      </c>
      <c r="B16" s="85">
        <v>241334</v>
      </c>
      <c r="C16" s="88"/>
      <c r="D16" s="86"/>
      <c r="E16" s="87"/>
      <c r="I16" s="19">
        <f t="shared" si="0"/>
        <v>22160</v>
      </c>
      <c r="J16" s="49">
        <f t="shared" si="4"/>
        <v>0</v>
      </c>
      <c r="K16" s="49">
        <f t="shared" si="1"/>
        <v>0</v>
      </c>
      <c r="L16" s="49">
        <f t="shared" si="1"/>
        <v>0</v>
      </c>
    </row>
    <row r="17" spans="1:12" ht="23.4" x14ac:dyDescent="0.6">
      <c r="A17" s="90" t="s">
        <v>22</v>
      </c>
      <c r="B17" s="91"/>
      <c r="C17" s="92">
        <f>SUM(C5:C16)</f>
        <v>1476.7222370000004</v>
      </c>
      <c r="D17" s="93">
        <f>SUM(D5:D16)</f>
        <v>7.3836111850000012</v>
      </c>
      <c r="E17" s="94">
        <f>SUM(E5:E16)</f>
        <v>0.1634446305478694</v>
      </c>
    </row>
    <row r="18" spans="1:12" ht="23.4" customHeight="1" x14ac:dyDescent="0.25">
      <c r="C18" s="95"/>
      <c r="D18" s="96"/>
      <c r="E18" s="97"/>
    </row>
    <row r="19" spans="1:12" customFormat="1" ht="23.4" customHeight="1" x14ac:dyDescent="0.5">
      <c r="C19" s="28"/>
      <c r="D19" s="29"/>
      <c r="E19" s="58"/>
      <c r="I19" s="13" t="s">
        <v>6</v>
      </c>
      <c r="J19" s="14" t="s">
        <v>63</v>
      </c>
      <c r="K19" s="59"/>
      <c r="L19" s="59"/>
    </row>
    <row r="20" spans="1:12" customFormat="1" ht="23.4" customHeight="1" x14ac:dyDescent="0.5">
      <c r="C20" s="28"/>
      <c r="D20" s="29"/>
      <c r="E20" s="58"/>
      <c r="I20" s="19">
        <f>A5</f>
        <v>21824</v>
      </c>
      <c r="J20" s="20">
        <f>C5</f>
        <v>0</v>
      </c>
      <c r="K20" s="60"/>
      <c r="L20" s="60"/>
    </row>
    <row r="21" spans="1:12" customFormat="1" ht="23.4" customHeight="1" x14ac:dyDescent="0.5">
      <c r="C21" s="28"/>
      <c r="D21" s="29"/>
      <c r="E21" s="58"/>
      <c r="I21" s="19">
        <f t="shared" ref="I21:I31" si="5">A6</f>
        <v>21855</v>
      </c>
      <c r="J21" s="20">
        <f t="shared" ref="J21:J31" si="6">C6</f>
        <v>235.36179800000002</v>
      </c>
      <c r="K21" s="60"/>
      <c r="L21" s="60"/>
    </row>
    <row r="22" spans="1:12" customFormat="1" ht="23.4" customHeight="1" x14ac:dyDescent="0.5">
      <c r="C22" s="28"/>
      <c r="D22" s="29"/>
      <c r="E22" s="58"/>
      <c r="I22" s="19">
        <f t="shared" si="5"/>
        <v>21885</v>
      </c>
      <c r="J22" s="20">
        <f t="shared" si="6"/>
        <v>224.47609000000003</v>
      </c>
      <c r="K22" s="60"/>
      <c r="L22" s="60"/>
    </row>
    <row r="23" spans="1:12" customFormat="1" ht="23.4" customHeight="1" x14ac:dyDescent="0.5">
      <c r="C23" s="28"/>
      <c r="D23" s="29"/>
      <c r="E23" s="58"/>
      <c r="I23" s="19">
        <f t="shared" si="5"/>
        <v>21916</v>
      </c>
      <c r="J23" s="20">
        <f t="shared" si="6"/>
        <v>253.10603500000002</v>
      </c>
      <c r="K23" s="60"/>
      <c r="L23" s="60"/>
    </row>
    <row r="24" spans="1:12" customFormat="1" ht="23.4" customHeight="1" x14ac:dyDescent="0.5">
      <c r="C24" s="28"/>
      <c r="D24" s="29"/>
      <c r="E24" s="58"/>
      <c r="I24" s="19">
        <f t="shared" si="5"/>
        <v>21947</v>
      </c>
      <c r="J24" s="20">
        <f t="shared" si="6"/>
        <v>133.25665499999999</v>
      </c>
      <c r="K24" s="60"/>
      <c r="L24" s="60"/>
    </row>
    <row r="25" spans="1:12" customFormat="1" ht="23.4" customHeight="1" x14ac:dyDescent="0.5">
      <c r="C25" s="28"/>
      <c r="D25" s="29"/>
      <c r="E25" s="58"/>
      <c r="I25" s="19">
        <f t="shared" si="5"/>
        <v>21976</v>
      </c>
      <c r="J25" s="20">
        <f t="shared" si="6"/>
        <v>207.35475000000005</v>
      </c>
      <c r="K25" s="60"/>
      <c r="L25" s="60"/>
    </row>
    <row r="26" spans="1:12" customFormat="1" ht="23.4" customHeight="1" x14ac:dyDescent="0.5">
      <c r="C26" s="28"/>
      <c r="D26" s="29"/>
      <c r="E26" s="58"/>
      <c r="I26" s="19">
        <f t="shared" si="5"/>
        <v>22007</v>
      </c>
      <c r="J26" s="20">
        <f t="shared" si="6"/>
        <v>116.11866000000001</v>
      </c>
      <c r="K26" s="60"/>
      <c r="L26" s="60"/>
    </row>
    <row r="27" spans="1:12" customFormat="1" ht="23.4" customHeight="1" x14ac:dyDescent="0.5">
      <c r="C27" s="28"/>
      <c r="D27" s="29"/>
      <c r="E27" s="58"/>
      <c r="I27" s="19">
        <f t="shared" si="5"/>
        <v>22037</v>
      </c>
      <c r="J27" s="20">
        <f t="shared" si="6"/>
        <v>307.04824900000006</v>
      </c>
      <c r="K27" s="60"/>
      <c r="L27" s="60"/>
    </row>
    <row r="28" spans="1:12" customFormat="1" ht="23.4" customHeight="1" x14ac:dyDescent="0.5">
      <c r="C28" s="28"/>
      <c r="D28" s="29"/>
      <c r="E28" s="58"/>
      <c r="I28" s="19">
        <f t="shared" si="5"/>
        <v>22068</v>
      </c>
      <c r="J28" s="20">
        <f t="shared" si="6"/>
        <v>0</v>
      </c>
      <c r="K28" s="60"/>
      <c r="L28" s="60"/>
    </row>
    <row r="29" spans="1:12" customFormat="1" ht="23.4" customHeight="1" x14ac:dyDescent="0.5">
      <c r="C29" s="28"/>
      <c r="D29" s="29"/>
      <c r="E29" s="58"/>
      <c r="I29" s="19">
        <f t="shared" si="5"/>
        <v>22098</v>
      </c>
      <c r="J29" s="20">
        <f t="shared" si="6"/>
        <v>0</v>
      </c>
      <c r="K29" s="60"/>
      <c r="L29" s="60"/>
    </row>
    <row r="30" spans="1:12" customFormat="1" ht="23.4" customHeight="1" x14ac:dyDescent="0.5">
      <c r="C30" s="28"/>
      <c r="D30" s="29"/>
      <c r="E30" s="58"/>
      <c r="I30" s="19">
        <f t="shared" si="5"/>
        <v>22129</v>
      </c>
      <c r="J30" s="20">
        <f t="shared" si="6"/>
        <v>0</v>
      </c>
      <c r="K30" s="60"/>
      <c r="L30" s="60"/>
    </row>
    <row r="31" spans="1:12" customFormat="1" ht="23.4" customHeight="1" x14ac:dyDescent="0.5">
      <c r="C31" s="28"/>
      <c r="D31" s="29"/>
      <c r="E31" s="58"/>
      <c r="I31" s="19">
        <f t="shared" si="5"/>
        <v>22160</v>
      </c>
      <c r="J31" s="20">
        <f t="shared" si="6"/>
        <v>0</v>
      </c>
      <c r="K31" s="60"/>
      <c r="L31" s="60"/>
    </row>
    <row r="32" spans="1:12" customFormat="1" ht="23.4" customHeight="1" x14ac:dyDescent="0.5">
      <c r="C32" s="28"/>
      <c r="D32" s="29"/>
      <c r="E32" s="58"/>
      <c r="I32" s="98"/>
      <c r="J32" s="99"/>
      <c r="K32" s="60"/>
      <c r="L32" s="60"/>
    </row>
    <row r="33" spans="3:12" customFormat="1" ht="23.4" customHeight="1" x14ac:dyDescent="0.5">
      <c r="C33" s="28"/>
      <c r="D33" s="29"/>
      <c r="E33" s="58"/>
      <c r="I33" s="98"/>
      <c r="J33" s="99"/>
      <c r="K33" s="60"/>
      <c r="L33" s="60"/>
    </row>
    <row r="34" spans="3:12" customFormat="1" ht="23.4" customHeight="1" x14ac:dyDescent="0.5">
      <c r="C34" s="28"/>
      <c r="D34" s="29"/>
      <c r="E34" s="58"/>
      <c r="I34" s="61"/>
      <c r="J34" s="62"/>
      <c r="K34" s="60"/>
      <c r="L34" s="60"/>
    </row>
    <row r="35" spans="3:12" customFormat="1" ht="23.4" customHeight="1" x14ac:dyDescent="0.5">
      <c r="C35" s="39"/>
      <c r="D35" s="40"/>
      <c r="E35" s="63"/>
      <c r="I35" s="13" t="s">
        <v>6</v>
      </c>
      <c r="J35" s="14" t="s">
        <v>66</v>
      </c>
    </row>
    <row r="36" spans="3:12" customFormat="1" ht="23.4" customHeight="1" x14ac:dyDescent="0.5">
      <c r="C36" s="39"/>
      <c r="D36" s="40"/>
      <c r="E36" s="63"/>
      <c r="I36" s="19">
        <f>A5</f>
        <v>21824</v>
      </c>
      <c r="J36" s="20">
        <f>D5</f>
        <v>0</v>
      </c>
    </row>
    <row r="37" spans="3:12" customFormat="1" ht="23.4" customHeight="1" x14ac:dyDescent="0.5">
      <c r="C37" s="39"/>
      <c r="D37" s="40"/>
      <c r="E37" s="63"/>
      <c r="I37" s="19">
        <f>A6</f>
        <v>21855</v>
      </c>
      <c r="J37" s="20">
        <f>D6</f>
        <v>1.1768089900000001</v>
      </c>
    </row>
    <row r="38" spans="3:12" customFormat="1" ht="23.4" customHeight="1" x14ac:dyDescent="0.5">
      <c r="C38" s="39"/>
      <c r="D38" s="40"/>
      <c r="E38" s="63"/>
      <c r="I38" s="19">
        <f>A7</f>
        <v>21885</v>
      </c>
      <c r="J38" s="20">
        <f>D7</f>
        <v>1.1223804500000001</v>
      </c>
    </row>
    <row r="39" spans="3:12" customFormat="1" ht="23.4" customHeight="1" x14ac:dyDescent="0.5">
      <c r="C39" s="39"/>
      <c r="D39" s="40"/>
      <c r="E39" s="63"/>
      <c r="I39" s="19">
        <f>A8</f>
        <v>21916</v>
      </c>
      <c r="J39" s="20">
        <f>D8</f>
        <v>1.2655301750000001</v>
      </c>
    </row>
    <row r="40" spans="3:12" customFormat="1" ht="23.4" customHeight="1" x14ac:dyDescent="0.5">
      <c r="C40" s="39"/>
      <c r="D40" s="40"/>
      <c r="E40" s="63"/>
      <c r="I40" s="19">
        <f>A9</f>
        <v>21947</v>
      </c>
      <c r="J40" s="20">
        <f>D9</f>
        <v>0.66628327499999995</v>
      </c>
    </row>
    <row r="41" spans="3:12" customFormat="1" ht="23.4" customHeight="1" x14ac:dyDescent="0.5">
      <c r="C41" s="39"/>
      <c r="D41" s="40"/>
      <c r="E41" s="63"/>
      <c r="I41" s="19">
        <f>A10</f>
        <v>21976</v>
      </c>
      <c r="J41" s="20">
        <f>D10</f>
        <v>1.0367737500000003</v>
      </c>
    </row>
    <row r="42" spans="3:12" customFormat="1" ht="23.4" customHeight="1" x14ac:dyDescent="0.5">
      <c r="C42" s="39"/>
      <c r="D42" s="40"/>
      <c r="E42" s="63"/>
      <c r="I42" s="19">
        <f>A11</f>
        <v>22007</v>
      </c>
      <c r="J42" s="20">
        <f>D11</f>
        <v>0.58059329999999998</v>
      </c>
    </row>
    <row r="43" spans="3:12" customFormat="1" ht="23.4" customHeight="1" x14ac:dyDescent="0.5">
      <c r="C43" s="39"/>
      <c r="D43" s="40"/>
      <c r="E43" s="63"/>
      <c r="I43" s="19">
        <f>A12</f>
        <v>22037</v>
      </c>
      <c r="J43" s="20">
        <f>D12</f>
        <v>1.5352412450000004</v>
      </c>
    </row>
    <row r="44" spans="3:12" customFormat="1" ht="23.4" customHeight="1" x14ac:dyDescent="0.5">
      <c r="C44" s="39"/>
      <c r="D44" s="40"/>
      <c r="E44" s="63"/>
      <c r="I44" s="19">
        <f>A13</f>
        <v>22068</v>
      </c>
      <c r="J44" s="20">
        <f>D13</f>
        <v>0</v>
      </c>
    </row>
    <row r="45" spans="3:12" customFormat="1" ht="23.4" customHeight="1" x14ac:dyDescent="0.5">
      <c r="C45" s="39"/>
      <c r="D45" s="40"/>
      <c r="E45" s="63"/>
      <c r="I45" s="19">
        <f>A14</f>
        <v>22098</v>
      </c>
      <c r="J45" s="20">
        <f>D14</f>
        <v>0</v>
      </c>
    </row>
    <row r="46" spans="3:12" customFormat="1" ht="23.4" customHeight="1" x14ac:dyDescent="0.5">
      <c r="C46" s="39"/>
      <c r="D46" s="40"/>
      <c r="E46" s="63"/>
      <c r="I46" s="19">
        <f>A15</f>
        <v>22129</v>
      </c>
      <c r="J46" s="20">
        <f>D15</f>
        <v>0</v>
      </c>
    </row>
    <row r="47" spans="3:12" customFormat="1" ht="23.4" customHeight="1" x14ac:dyDescent="0.5">
      <c r="C47" s="39"/>
      <c r="D47" s="40"/>
      <c r="E47" s="63"/>
      <c r="I47" s="19">
        <f>A16</f>
        <v>22160</v>
      </c>
      <c r="J47" s="20">
        <f>D16</f>
        <v>0</v>
      </c>
    </row>
    <row r="48" spans="3:12" customFormat="1" ht="23.4" customHeight="1" x14ac:dyDescent="0.25">
      <c r="C48" s="39"/>
      <c r="D48" s="40"/>
      <c r="E48" s="63"/>
    </row>
    <row r="49" spans="3:10" customFormat="1" ht="23.4" customHeight="1" x14ac:dyDescent="0.25">
      <c r="C49" s="39"/>
      <c r="D49" s="40"/>
      <c r="E49" s="63"/>
    </row>
    <row r="50" spans="3:10" customFormat="1" ht="23.4" hidden="1" customHeight="1" x14ac:dyDescent="0.25">
      <c r="C50" s="39"/>
      <c r="D50" s="40"/>
      <c r="E50" s="63"/>
    </row>
    <row r="51" spans="3:10" customFormat="1" ht="23.4" customHeight="1" x14ac:dyDescent="0.5">
      <c r="C51" s="39"/>
      <c r="D51" s="40"/>
      <c r="E51" s="63"/>
      <c r="I51" s="13" t="s">
        <v>6</v>
      </c>
      <c r="J51" s="14" t="s">
        <v>67</v>
      </c>
    </row>
    <row r="52" spans="3:10" customFormat="1" ht="23.4" customHeight="1" x14ac:dyDescent="0.5">
      <c r="C52" s="39"/>
      <c r="D52" s="40"/>
      <c r="E52" s="63"/>
      <c r="I52" s="19">
        <v>21824</v>
      </c>
      <c r="J52" s="20">
        <f>E5</f>
        <v>0</v>
      </c>
    </row>
    <row r="53" spans="3:10" customFormat="1" ht="23.4" customHeight="1" x14ac:dyDescent="0.5">
      <c r="C53" s="39"/>
      <c r="D53" s="40"/>
      <c r="E53" s="63"/>
      <c r="I53" s="19">
        <v>21855</v>
      </c>
      <c r="J53" s="20">
        <f>E6</f>
        <v>2.6050005312672941E-2</v>
      </c>
    </row>
    <row r="54" spans="3:10" customFormat="1" ht="23.4" customHeight="1" x14ac:dyDescent="0.5">
      <c r="C54" s="39"/>
      <c r="D54" s="40"/>
      <c r="E54" s="63"/>
      <c r="I54" s="19">
        <v>21885</v>
      </c>
      <c r="J54" s="20">
        <f>E7</f>
        <v>2.4845167681239625E-2</v>
      </c>
    </row>
    <row r="55" spans="3:10" customFormat="1" ht="23.4" customHeight="1" x14ac:dyDescent="0.5">
      <c r="C55" s="39"/>
      <c r="D55" s="40"/>
      <c r="E55" s="63"/>
      <c r="I55" s="19">
        <v>21916</v>
      </c>
      <c r="J55" s="20">
        <f>E8</f>
        <v>2.8013949640287771E-2</v>
      </c>
    </row>
    <row r="56" spans="3:10" customFormat="1" ht="23.4" customHeight="1" x14ac:dyDescent="0.5">
      <c r="C56" s="39"/>
      <c r="D56" s="40"/>
      <c r="E56" s="63"/>
      <c r="I56" s="19">
        <v>21947</v>
      </c>
      <c r="J56" s="20">
        <f>E9</f>
        <v>1.4748938018815716E-2</v>
      </c>
    </row>
    <row r="57" spans="3:10" customFormat="1" ht="23.4" customHeight="1" x14ac:dyDescent="0.5">
      <c r="C57" s="39"/>
      <c r="D57" s="40"/>
      <c r="E57" s="63"/>
      <c r="I57" s="19">
        <v>21976</v>
      </c>
      <c r="J57" s="20">
        <f>E10</f>
        <v>2.2950166021029336E-2</v>
      </c>
    </row>
    <row r="58" spans="3:10" customFormat="1" ht="23.4" customHeight="1" x14ac:dyDescent="0.5">
      <c r="C58" s="39"/>
      <c r="D58" s="40"/>
      <c r="E58" s="63"/>
      <c r="I58" s="19">
        <v>22007</v>
      </c>
      <c r="J58" s="20">
        <f>E11</f>
        <v>1.2852092971776426E-2</v>
      </c>
    </row>
    <row r="59" spans="3:10" customFormat="1" ht="23.4" customHeight="1" x14ac:dyDescent="0.5">
      <c r="C59" s="39"/>
      <c r="D59" s="40"/>
      <c r="E59" s="63"/>
      <c r="I59" s="19">
        <v>22037</v>
      </c>
      <c r="J59" s="20">
        <f>E12</f>
        <v>3.39843109020476E-2</v>
      </c>
    </row>
    <row r="60" spans="3:10" customFormat="1" ht="23.4" customHeight="1" x14ac:dyDescent="0.5">
      <c r="C60" s="39"/>
      <c r="D60" s="40"/>
      <c r="E60" s="63"/>
      <c r="I60" s="19">
        <v>22068</v>
      </c>
      <c r="J60" s="20">
        <f>E13</f>
        <v>0</v>
      </c>
    </row>
    <row r="61" spans="3:10" customFormat="1" ht="23.4" customHeight="1" x14ac:dyDescent="0.5">
      <c r="C61" s="39"/>
      <c r="D61" s="40"/>
      <c r="E61" s="63"/>
      <c r="I61" s="19">
        <v>22098</v>
      </c>
      <c r="J61" s="20">
        <f>E14</f>
        <v>0</v>
      </c>
    </row>
    <row r="62" spans="3:10" customFormat="1" ht="23.4" customHeight="1" x14ac:dyDescent="0.5">
      <c r="C62" s="39"/>
      <c r="D62" s="40"/>
      <c r="E62" s="63"/>
      <c r="I62" s="19">
        <v>22129</v>
      </c>
      <c r="J62" s="20">
        <f>E15</f>
        <v>0</v>
      </c>
    </row>
    <row r="63" spans="3:10" customFormat="1" ht="23.4" customHeight="1" x14ac:dyDescent="0.5">
      <c r="C63" s="39"/>
      <c r="D63" s="40"/>
      <c r="E63" s="63"/>
      <c r="I63" s="19">
        <v>22160</v>
      </c>
      <c r="J63" s="20">
        <f>E16</f>
        <v>0</v>
      </c>
    </row>
    <row r="64" spans="3:10" customFormat="1" ht="23.4" customHeight="1" x14ac:dyDescent="0.25">
      <c r="C64" s="39"/>
      <c r="D64" s="40"/>
      <c r="E64" s="63"/>
    </row>
    <row r="65" spans="1:12" customFormat="1" ht="23.4" customHeight="1" x14ac:dyDescent="0.25">
      <c r="C65" s="39"/>
      <c r="D65" s="40"/>
      <c r="E65" s="63"/>
    </row>
    <row r="66" spans="1:12" ht="23.4" customHeight="1" x14ac:dyDescent="0.25">
      <c r="A66" s="64" t="s">
        <v>59</v>
      </c>
      <c r="B66" s="64"/>
      <c r="C66" s="65"/>
      <c r="D66" s="66"/>
      <c r="E66" s="67"/>
    </row>
    <row r="67" spans="1:12" ht="23.4" customHeight="1" x14ac:dyDescent="0.25">
      <c r="A67" s="69" t="s">
        <v>68</v>
      </c>
      <c r="B67" s="70"/>
      <c r="C67" s="71"/>
      <c r="D67" s="72"/>
      <c r="E67" s="73"/>
    </row>
    <row r="69" spans="1:12" s="78" customFormat="1" ht="70.2" x14ac:dyDescent="0.5">
      <c r="A69" s="74" t="s">
        <v>2</v>
      </c>
      <c r="B69" s="74" t="s">
        <v>31</v>
      </c>
      <c r="C69" s="75" t="s">
        <v>32</v>
      </c>
      <c r="D69" s="76" t="s">
        <v>61</v>
      </c>
      <c r="E69" s="77" t="s">
        <v>62</v>
      </c>
      <c r="I69" s="13" t="s">
        <v>6</v>
      </c>
      <c r="J69" s="14" t="s">
        <v>69</v>
      </c>
      <c r="K69" s="14" t="s">
        <v>64</v>
      </c>
      <c r="L69" s="14" t="s">
        <v>65</v>
      </c>
    </row>
    <row r="70" spans="1:12" ht="23.4" x14ac:dyDescent="0.6">
      <c r="A70" s="79">
        <v>21824</v>
      </c>
      <c r="B70" s="80">
        <v>241000</v>
      </c>
      <c r="C70" s="81">
        <f>'[7]กระดาษ-ต.ค-59-ก.ย-60(3)'!F35</f>
        <v>0</v>
      </c>
      <c r="D70" s="82">
        <f>C70/400</f>
        <v>0</v>
      </c>
      <c r="E70" s="83">
        <f>C70/9035</f>
        <v>0</v>
      </c>
      <c r="I70" s="19">
        <f t="shared" ref="I70:I81" si="7">A70</f>
        <v>21824</v>
      </c>
      <c r="J70" s="49">
        <f t="shared" ref="J70:L81" si="8">C70</f>
        <v>0</v>
      </c>
      <c r="K70" s="49">
        <f t="shared" si="8"/>
        <v>0</v>
      </c>
      <c r="L70" s="49">
        <f t="shared" si="8"/>
        <v>0</v>
      </c>
    </row>
    <row r="71" spans="1:12" ht="23.4" x14ac:dyDescent="0.6">
      <c r="A71" s="84">
        <v>21855</v>
      </c>
      <c r="B71" s="85">
        <v>241030</v>
      </c>
      <c r="C71" s="81">
        <f>'[7]กระดาษ-ต.ค-59-ก.ย-60(3)'!F36</f>
        <v>235.36179800000002</v>
      </c>
      <c r="D71" s="86">
        <f>C71/400</f>
        <v>0.58840449500000003</v>
      </c>
      <c r="E71" s="87">
        <f t="shared" ref="E71:E77" si="9">C71/9035</f>
        <v>2.6050005312672941E-2</v>
      </c>
      <c r="I71" s="19">
        <f t="shared" si="7"/>
        <v>21855</v>
      </c>
      <c r="J71" s="49">
        <f t="shared" si="8"/>
        <v>235.36179800000002</v>
      </c>
      <c r="K71" s="49">
        <f t="shared" si="8"/>
        <v>0.58840449500000003</v>
      </c>
      <c r="L71" s="49">
        <f t="shared" si="8"/>
        <v>2.6050005312672941E-2</v>
      </c>
    </row>
    <row r="72" spans="1:12" ht="23.4" x14ac:dyDescent="0.6">
      <c r="A72" s="84">
        <v>21885</v>
      </c>
      <c r="B72" s="85">
        <v>241061</v>
      </c>
      <c r="C72" s="81">
        <f>'[7]กระดาษ-ต.ค-59-ก.ย-60(3)'!F37</f>
        <v>224.47609000000003</v>
      </c>
      <c r="D72" s="86">
        <f t="shared" ref="D72:D77" si="10">C72/400</f>
        <v>0.56119022500000004</v>
      </c>
      <c r="E72" s="87">
        <f t="shared" si="9"/>
        <v>2.4845167681239625E-2</v>
      </c>
      <c r="I72" s="19">
        <f t="shared" si="7"/>
        <v>21885</v>
      </c>
      <c r="J72" s="49">
        <f t="shared" si="8"/>
        <v>224.47609000000003</v>
      </c>
      <c r="K72" s="49">
        <f t="shared" si="8"/>
        <v>0.56119022500000004</v>
      </c>
      <c r="L72" s="49">
        <f t="shared" si="8"/>
        <v>2.4845167681239625E-2</v>
      </c>
    </row>
    <row r="73" spans="1:12" ht="23.4" x14ac:dyDescent="0.6">
      <c r="A73" s="84">
        <v>21916</v>
      </c>
      <c r="B73" s="85">
        <v>241092</v>
      </c>
      <c r="C73" s="81">
        <f>'[7]กระดาษ-ต.ค-59-ก.ย-60(3)'!F38</f>
        <v>253.10603500000002</v>
      </c>
      <c r="D73" s="86">
        <f t="shared" si="10"/>
        <v>0.63276508750000005</v>
      </c>
      <c r="E73" s="87">
        <f t="shared" si="9"/>
        <v>2.8013949640287771E-2</v>
      </c>
      <c r="I73" s="19">
        <f t="shared" si="7"/>
        <v>21916</v>
      </c>
      <c r="J73" s="49">
        <f t="shared" si="8"/>
        <v>253.10603500000002</v>
      </c>
      <c r="K73" s="49">
        <f t="shared" si="8"/>
        <v>0.63276508750000005</v>
      </c>
      <c r="L73" s="49">
        <f t="shared" si="8"/>
        <v>2.8013949640287771E-2</v>
      </c>
    </row>
    <row r="74" spans="1:12" ht="23.4" x14ac:dyDescent="0.6">
      <c r="A74" s="84">
        <v>21947</v>
      </c>
      <c r="B74" s="85">
        <v>241120</v>
      </c>
      <c r="C74" s="81">
        <f>'[7]กระดาษ-ต.ค-59-ก.ย-60(3)'!F39</f>
        <v>133.25665499999999</v>
      </c>
      <c r="D74" s="86">
        <f t="shared" si="10"/>
        <v>0.33314163749999998</v>
      </c>
      <c r="E74" s="87">
        <f t="shared" si="9"/>
        <v>1.4748938018815716E-2</v>
      </c>
      <c r="I74" s="19">
        <f t="shared" si="7"/>
        <v>21947</v>
      </c>
      <c r="J74" s="49">
        <f t="shared" si="8"/>
        <v>133.25665499999999</v>
      </c>
      <c r="K74" s="49">
        <f t="shared" si="8"/>
        <v>0.33314163749999998</v>
      </c>
      <c r="L74" s="49">
        <f t="shared" si="8"/>
        <v>1.4748938018815716E-2</v>
      </c>
    </row>
    <row r="75" spans="1:12" ht="23.4" x14ac:dyDescent="0.6">
      <c r="A75" s="84">
        <v>21976</v>
      </c>
      <c r="B75" s="85">
        <v>241152</v>
      </c>
      <c r="C75" s="81">
        <f>'[7]กระดาษ-ต.ค-59-ก.ย-60(3)'!F40</f>
        <v>207.35475000000005</v>
      </c>
      <c r="D75" s="86">
        <f t="shared" si="10"/>
        <v>0.51838687500000014</v>
      </c>
      <c r="E75" s="87">
        <f t="shared" si="9"/>
        <v>2.2950166021029336E-2</v>
      </c>
      <c r="I75" s="19">
        <f t="shared" si="7"/>
        <v>21976</v>
      </c>
      <c r="J75" s="49">
        <f t="shared" si="8"/>
        <v>207.35475000000005</v>
      </c>
      <c r="K75" s="49">
        <f t="shared" si="8"/>
        <v>0.51838687500000014</v>
      </c>
      <c r="L75" s="49">
        <f t="shared" si="8"/>
        <v>2.2950166021029336E-2</v>
      </c>
    </row>
    <row r="76" spans="1:12" ht="23.4" x14ac:dyDescent="0.6">
      <c r="A76" s="84">
        <v>22007</v>
      </c>
      <c r="B76" s="85">
        <v>241180</v>
      </c>
      <c r="C76" s="81">
        <f>'[7]กระดาษ-ต.ค-59-ก.ย-60(3)'!F41</f>
        <v>116.11866000000001</v>
      </c>
      <c r="D76" s="86">
        <f t="shared" si="10"/>
        <v>0.29029664999999999</v>
      </c>
      <c r="E76" s="87">
        <f t="shared" si="9"/>
        <v>1.2852092971776426E-2</v>
      </c>
      <c r="I76" s="19">
        <f t="shared" si="7"/>
        <v>22007</v>
      </c>
      <c r="J76" s="49">
        <f t="shared" si="8"/>
        <v>116.11866000000001</v>
      </c>
      <c r="K76" s="49">
        <f t="shared" si="8"/>
        <v>0.29029664999999999</v>
      </c>
      <c r="L76" s="49">
        <f t="shared" si="8"/>
        <v>1.2852092971776426E-2</v>
      </c>
    </row>
    <row r="77" spans="1:12" ht="23.4" x14ac:dyDescent="0.6">
      <c r="A77" s="84">
        <v>22037</v>
      </c>
      <c r="B77" s="85">
        <v>241213</v>
      </c>
      <c r="C77" s="81">
        <f>'[7]กระดาษ-ต.ค-59-ก.ย-60(3)'!F42</f>
        <v>307.04824900000006</v>
      </c>
      <c r="D77" s="86">
        <f t="shared" si="10"/>
        <v>0.76762062250000018</v>
      </c>
      <c r="E77" s="87">
        <f t="shared" si="9"/>
        <v>3.39843109020476E-2</v>
      </c>
      <c r="I77" s="19">
        <f t="shared" si="7"/>
        <v>22037</v>
      </c>
      <c r="J77" s="49">
        <f t="shared" si="8"/>
        <v>307.04824900000006</v>
      </c>
      <c r="K77" s="49">
        <f t="shared" si="8"/>
        <v>0.76762062250000018</v>
      </c>
      <c r="L77" s="49">
        <f t="shared" si="8"/>
        <v>3.39843109020476E-2</v>
      </c>
    </row>
    <row r="78" spans="1:12" ht="23.4" hidden="1" x14ac:dyDescent="0.6">
      <c r="A78" s="84">
        <v>22068</v>
      </c>
      <c r="B78" s="85">
        <v>241243</v>
      </c>
      <c r="C78" s="88"/>
      <c r="D78" s="86"/>
      <c r="E78" s="87"/>
      <c r="I78" s="19">
        <f t="shared" si="7"/>
        <v>22068</v>
      </c>
      <c r="J78" s="49">
        <f t="shared" si="8"/>
        <v>0</v>
      </c>
      <c r="K78" s="49">
        <f t="shared" si="8"/>
        <v>0</v>
      </c>
      <c r="L78" s="49">
        <f t="shared" si="8"/>
        <v>0</v>
      </c>
    </row>
    <row r="79" spans="1:12" ht="23.4" hidden="1" x14ac:dyDescent="0.6">
      <c r="A79" s="84">
        <v>22098</v>
      </c>
      <c r="B79" s="85">
        <v>241274</v>
      </c>
      <c r="C79" s="88"/>
      <c r="D79" s="86"/>
      <c r="E79" s="87"/>
      <c r="I79" s="19">
        <f t="shared" si="7"/>
        <v>22098</v>
      </c>
      <c r="J79" s="49">
        <f t="shared" si="8"/>
        <v>0</v>
      </c>
      <c r="K79" s="49">
        <f t="shared" si="8"/>
        <v>0</v>
      </c>
      <c r="L79" s="49">
        <f t="shared" si="8"/>
        <v>0</v>
      </c>
    </row>
    <row r="80" spans="1:12" ht="23.4" hidden="1" x14ac:dyDescent="0.6">
      <c r="A80" s="84">
        <v>22129</v>
      </c>
      <c r="B80" s="85">
        <v>241305</v>
      </c>
      <c r="C80" s="88"/>
      <c r="D80" s="86"/>
      <c r="E80" s="87"/>
      <c r="I80" s="19">
        <f t="shared" si="7"/>
        <v>22129</v>
      </c>
      <c r="J80" s="49">
        <f t="shared" si="8"/>
        <v>0</v>
      </c>
      <c r="K80" s="49">
        <f t="shared" si="8"/>
        <v>0</v>
      </c>
      <c r="L80" s="49">
        <f t="shared" si="8"/>
        <v>0</v>
      </c>
    </row>
    <row r="81" spans="1:12" ht="23.4" hidden="1" x14ac:dyDescent="0.6">
      <c r="A81" s="84">
        <v>22160</v>
      </c>
      <c r="B81" s="85">
        <v>241334</v>
      </c>
      <c r="C81" s="88"/>
      <c r="D81" s="86"/>
      <c r="E81" s="87"/>
      <c r="I81" s="19">
        <f t="shared" si="7"/>
        <v>22160</v>
      </c>
      <c r="J81" s="49">
        <f t="shared" si="8"/>
        <v>0</v>
      </c>
      <c r="K81" s="49">
        <f t="shared" si="8"/>
        <v>0</v>
      </c>
      <c r="L81" s="49">
        <f t="shared" si="8"/>
        <v>0</v>
      </c>
    </row>
    <row r="82" spans="1:12" ht="23.4" x14ac:dyDescent="0.6">
      <c r="A82" s="90" t="s">
        <v>22</v>
      </c>
      <c r="B82" s="91"/>
      <c r="C82" s="92">
        <f>SUM(C70:C81)</f>
        <v>1476.7222370000004</v>
      </c>
      <c r="D82" s="93">
        <f>SUM(D70:D81)</f>
        <v>3.6918055925000006</v>
      </c>
      <c r="E82" s="94">
        <f>SUM(E70:E81)</f>
        <v>0.1634446305478694</v>
      </c>
    </row>
    <row r="83" spans="1:12" ht="23.4" customHeight="1" x14ac:dyDescent="0.25">
      <c r="C83" s="95"/>
      <c r="D83" s="96"/>
      <c r="E83" s="97"/>
    </row>
    <row r="84" spans="1:12" customFormat="1" ht="23.4" customHeight="1" x14ac:dyDescent="0.5">
      <c r="C84" s="28"/>
      <c r="D84" s="29"/>
      <c r="E84" s="58"/>
      <c r="I84" s="13" t="s">
        <v>6</v>
      </c>
      <c r="J84" s="14" t="s">
        <v>69</v>
      </c>
      <c r="K84" s="59"/>
      <c r="L84" s="59"/>
    </row>
    <row r="85" spans="1:12" customFormat="1" ht="23.4" customHeight="1" x14ac:dyDescent="0.5">
      <c r="C85" s="28"/>
      <c r="D85" s="29"/>
      <c r="E85" s="58"/>
      <c r="I85" s="19">
        <f>A70</f>
        <v>21824</v>
      </c>
      <c r="J85" s="20">
        <f>C70</f>
        <v>0</v>
      </c>
      <c r="K85" s="60"/>
      <c r="L85" s="60"/>
    </row>
    <row r="86" spans="1:12" customFormat="1" ht="23.4" customHeight="1" x14ac:dyDescent="0.5">
      <c r="C86" s="28"/>
      <c r="D86" s="29"/>
      <c r="E86" s="58"/>
      <c r="I86" s="19">
        <f t="shared" ref="I86:I96" si="11">A71</f>
        <v>21855</v>
      </c>
      <c r="J86" s="20">
        <f t="shared" ref="J86:J96" si="12">C71</f>
        <v>235.36179800000002</v>
      </c>
      <c r="K86" s="60"/>
      <c r="L86" s="60"/>
    </row>
    <row r="87" spans="1:12" customFormat="1" ht="23.4" customHeight="1" x14ac:dyDescent="0.5">
      <c r="C87" s="28"/>
      <c r="D87" s="29"/>
      <c r="E87" s="58"/>
      <c r="I87" s="19">
        <f t="shared" si="11"/>
        <v>21885</v>
      </c>
      <c r="J87" s="20">
        <f t="shared" si="12"/>
        <v>224.47609000000003</v>
      </c>
      <c r="K87" s="60"/>
      <c r="L87" s="60"/>
    </row>
    <row r="88" spans="1:12" customFormat="1" ht="23.4" customHeight="1" x14ac:dyDescent="0.5">
      <c r="C88" s="28"/>
      <c r="D88" s="29"/>
      <c r="E88" s="58"/>
      <c r="I88" s="19">
        <f t="shared" si="11"/>
        <v>21916</v>
      </c>
      <c r="J88" s="20">
        <f t="shared" si="12"/>
        <v>253.10603500000002</v>
      </c>
      <c r="K88" s="60"/>
      <c r="L88" s="60"/>
    </row>
    <row r="89" spans="1:12" customFormat="1" ht="23.4" customHeight="1" x14ac:dyDescent="0.5">
      <c r="C89" s="28"/>
      <c r="D89" s="29"/>
      <c r="E89" s="58"/>
      <c r="I89" s="19">
        <f t="shared" si="11"/>
        <v>21947</v>
      </c>
      <c r="J89" s="20">
        <f t="shared" si="12"/>
        <v>133.25665499999999</v>
      </c>
      <c r="K89" s="60"/>
      <c r="L89" s="60"/>
    </row>
    <row r="90" spans="1:12" customFormat="1" ht="23.4" customHeight="1" x14ac:dyDescent="0.5">
      <c r="C90" s="28"/>
      <c r="D90" s="29"/>
      <c r="E90" s="58"/>
      <c r="I90" s="19">
        <f t="shared" si="11"/>
        <v>21976</v>
      </c>
      <c r="J90" s="20">
        <f t="shared" si="12"/>
        <v>207.35475000000005</v>
      </c>
      <c r="K90" s="60"/>
      <c r="L90" s="60"/>
    </row>
    <row r="91" spans="1:12" customFormat="1" ht="23.4" customHeight="1" x14ac:dyDescent="0.5">
      <c r="C91" s="28"/>
      <c r="D91" s="29"/>
      <c r="E91" s="58"/>
      <c r="I91" s="19">
        <f t="shared" si="11"/>
        <v>22007</v>
      </c>
      <c r="J91" s="20">
        <f t="shared" si="12"/>
        <v>116.11866000000001</v>
      </c>
      <c r="K91" s="60"/>
      <c r="L91" s="60"/>
    </row>
    <row r="92" spans="1:12" customFormat="1" ht="23.4" customHeight="1" x14ac:dyDescent="0.5">
      <c r="C92" s="28"/>
      <c r="D92" s="29"/>
      <c r="E92" s="58"/>
      <c r="I92" s="19">
        <f t="shared" si="11"/>
        <v>22037</v>
      </c>
      <c r="J92" s="20">
        <f t="shared" si="12"/>
        <v>307.04824900000006</v>
      </c>
      <c r="K92" s="60"/>
      <c r="L92" s="60"/>
    </row>
    <row r="93" spans="1:12" customFormat="1" ht="23.4" customHeight="1" x14ac:dyDescent="0.5">
      <c r="C93" s="28"/>
      <c r="D93" s="29"/>
      <c r="E93" s="58"/>
      <c r="I93" s="19">
        <f t="shared" si="11"/>
        <v>22068</v>
      </c>
      <c r="J93" s="20">
        <f t="shared" si="12"/>
        <v>0</v>
      </c>
      <c r="K93" s="60"/>
      <c r="L93" s="60"/>
    </row>
    <row r="94" spans="1:12" customFormat="1" ht="23.4" customHeight="1" x14ac:dyDescent="0.5">
      <c r="C94" s="28"/>
      <c r="D94" s="29"/>
      <c r="E94" s="58"/>
      <c r="I94" s="19">
        <f t="shared" si="11"/>
        <v>22098</v>
      </c>
      <c r="J94" s="20">
        <f t="shared" si="12"/>
        <v>0</v>
      </c>
      <c r="K94" s="60"/>
      <c r="L94" s="60"/>
    </row>
    <row r="95" spans="1:12" customFormat="1" ht="23.4" customHeight="1" x14ac:dyDescent="0.5">
      <c r="C95" s="28"/>
      <c r="D95" s="29"/>
      <c r="E95" s="58"/>
      <c r="I95" s="19">
        <f t="shared" si="11"/>
        <v>22129</v>
      </c>
      <c r="J95" s="20">
        <f t="shared" si="12"/>
        <v>0</v>
      </c>
      <c r="K95" s="60"/>
      <c r="L95" s="60"/>
    </row>
    <row r="96" spans="1:12" customFormat="1" ht="23.4" customHeight="1" x14ac:dyDescent="0.5">
      <c r="C96" s="28"/>
      <c r="D96" s="29"/>
      <c r="E96" s="58"/>
      <c r="I96" s="19">
        <f t="shared" si="11"/>
        <v>22160</v>
      </c>
      <c r="J96" s="20">
        <f t="shared" si="12"/>
        <v>0</v>
      </c>
      <c r="K96" s="60"/>
      <c r="L96" s="60"/>
    </row>
    <row r="97" spans="3:12" customFormat="1" ht="23.4" customHeight="1" x14ac:dyDescent="0.5">
      <c r="C97" s="28"/>
      <c r="D97" s="29"/>
      <c r="E97" s="58"/>
      <c r="I97" s="98"/>
      <c r="J97" s="99"/>
      <c r="K97" s="60"/>
      <c r="L97" s="60"/>
    </row>
    <row r="98" spans="3:12" customFormat="1" ht="23.4" customHeight="1" x14ac:dyDescent="0.5">
      <c r="C98" s="28"/>
      <c r="D98" s="29"/>
      <c r="E98" s="58"/>
      <c r="I98" s="98"/>
      <c r="J98" s="99"/>
      <c r="K98" s="60"/>
      <c r="L98" s="60"/>
    </row>
    <row r="99" spans="3:12" customFormat="1" ht="23.4" customHeight="1" x14ac:dyDescent="0.5">
      <c r="C99" s="28"/>
      <c r="D99" s="29"/>
      <c r="E99" s="58"/>
      <c r="I99" s="98"/>
      <c r="J99" s="99"/>
      <c r="K99" s="60"/>
      <c r="L99" s="60"/>
    </row>
    <row r="100" spans="3:12" customFormat="1" ht="23.4" customHeight="1" x14ac:dyDescent="0.5">
      <c r="C100" s="28"/>
      <c r="D100" s="29"/>
      <c r="E100" s="58"/>
      <c r="I100" s="61"/>
      <c r="J100" s="62"/>
      <c r="K100" s="60"/>
      <c r="L100" s="60"/>
    </row>
    <row r="101" spans="3:12" customFormat="1" ht="23.4" customHeight="1" x14ac:dyDescent="0.5">
      <c r="C101" s="39"/>
      <c r="D101" s="40"/>
      <c r="E101" s="63"/>
      <c r="I101" s="13" t="s">
        <v>6</v>
      </c>
      <c r="J101" s="14" t="s">
        <v>70</v>
      </c>
    </row>
    <row r="102" spans="3:12" customFormat="1" ht="23.4" customHeight="1" x14ac:dyDescent="0.5">
      <c r="C102" s="39"/>
      <c r="D102" s="40"/>
      <c r="E102" s="63"/>
      <c r="I102" s="19">
        <f>A70</f>
        <v>21824</v>
      </c>
      <c r="J102" s="20">
        <f>D70</f>
        <v>0</v>
      </c>
    </row>
    <row r="103" spans="3:12" customFormat="1" ht="23.4" customHeight="1" x14ac:dyDescent="0.5">
      <c r="C103" s="39"/>
      <c r="D103" s="40"/>
      <c r="E103" s="63"/>
      <c r="I103" s="19">
        <f t="shared" ref="I103:I113" si="13">A71</f>
        <v>21855</v>
      </c>
      <c r="J103" s="20">
        <f t="shared" ref="J103:J113" si="14">D71</f>
        <v>0.58840449500000003</v>
      </c>
    </row>
    <row r="104" spans="3:12" customFormat="1" ht="23.4" customHeight="1" x14ac:dyDescent="0.5">
      <c r="C104" s="39"/>
      <c r="D104" s="40"/>
      <c r="E104" s="63"/>
      <c r="I104" s="19">
        <f t="shared" si="13"/>
        <v>21885</v>
      </c>
      <c r="J104" s="20">
        <f t="shared" si="14"/>
        <v>0.56119022500000004</v>
      </c>
    </row>
    <row r="105" spans="3:12" customFormat="1" ht="23.4" customHeight="1" x14ac:dyDescent="0.5">
      <c r="C105" s="39"/>
      <c r="D105" s="40"/>
      <c r="E105" s="63"/>
      <c r="I105" s="19">
        <f t="shared" si="13"/>
        <v>21916</v>
      </c>
      <c r="J105" s="20">
        <f t="shared" si="14"/>
        <v>0.63276508750000005</v>
      </c>
    </row>
    <row r="106" spans="3:12" customFormat="1" ht="23.4" customHeight="1" x14ac:dyDescent="0.5">
      <c r="C106" s="39"/>
      <c r="D106" s="40"/>
      <c r="E106" s="63"/>
      <c r="I106" s="19">
        <f t="shared" si="13"/>
        <v>21947</v>
      </c>
      <c r="J106" s="20">
        <f t="shared" si="14"/>
        <v>0.33314163749999998</v>
      </c>
    </row>
    <row r="107" spans="3:12" customFormat="1" ht="23.4" customHeight="1" x14ac:dyDescent="0.5">
      <c r="C107" s="39"/>
      <c r="D107" s="40"/>
      <c r="E107" s="63"/>
      <c r="I107" s="19">
        <f t="shared" si="13"/>
        <v>21976</v>
      </c>
      <c r="J107" s="20">
        <f t="shared" si="14"/>
        <v>0.51838687500000014</v>
      </c>
    </row>
    <row r="108" spans="3:12" customFormat="1" ht="23.4" customHeight="1" x14ac:dyDescent="0.5">
      <c r="C108" s="39"/>
      <c r="D108" s="40"/>
      <c r="E108" s="63"/>
      <c r="I108" s="19">
        <f t="shared" si="13"/>
        <v>22007</v>
      </c>
      <c r="J108" s="20">
        <f t="shared" si="14"/>
        <v>0.29029664999999999</v>
      </c>
    </row>
    <row r="109" spans="3:12" customFormat="1" ht="23.4" customHeight="1" x14ac:dyDescent="0.5">
      <c r="C109" s="39"/>
      <c r="D109" s="40"/>
      <c r="E109" s="63"/>
      <c r="I109" s="19">
        <f t="shared" si="13"/>
        <v>22037</v>
      </c>
      <c r="J109" s="20">
        <f t="shared" si="14"/>
        <v>0.76762062250000018</v>
      </c>
    </row>
    <row r="110" spans="3:12" customFormat="1" ht="23.4" customHeight="1" x14ac:dyDescent="0.5">
      <c r="C110" s="39"/>
      <c r="D110" s="40"/>
      <c r="E110" s="63"/>
      <c r="I110" s="19">
        <f t="shared" si="13"/>
        <v>22068</v>
      </c>
      <c r="J110" s="20">
        <f t="shared" si="14"/>
        <v>0</v>
      </c>
    </row>
    <row r="111" spans="3:12" customFormat="1" ht="23.4" customHeight="1" x14ac:dyDescent="0.5">
      <c r="C111" s="39"/>
      <c r="D111" s="40"/>
      <c r="E111" s="63"/>
      <c r="I111" s="19">
        <f t="shared" si="13"/>
        <v>22098</v>
      </c>
      <c r="J111" s="20">
        <f t="shared" si="14"/>
        <v>0</v>
      </c>
    </row>
    <row r="112" spans="3:12" customFormat="1" ht="23.4" customHeight="1" x14ac:dyDescent="0.5">
      <c r="C112" s="39"/>
      <c r="D112" s="40"/>
      <c r="E112" s="63"/>
      <c r="I112" s="19">
        <f t="shared" si="13"/>
        <v>22129</v>
      </c>
      <c r="J112" s="20">
        <f t="shared" si="14"/>
        <v>0</v>
      </c>
    </row>
    <row r="113" spans="3:10" customFormat="1" ht="23.4" customHeight="1" x14ac:dyDescent="0.5">
      <c r="C113" s="39"/>
      <c r="D113" s="40"/>
      <c r="E113" s="63"/>
      <c r="I113" s="19">
        <f t="shared" si="13"/>
        <v>22160</v>
      </c>
      <c r="J113" s="20">
        <f t="shared" si="14"/>
        <v>0</v>
      </c>
    </row>
    <row r="114" spans="3:10" customFormat="1" ht="23.4" customHeight="1" x14ac:dyDescent="0.25">
      <c r="C114" s="39"/>
      <c r="D114" s="40"/>
      <c r="E114" s="63"/>
    </row>
    <row r="115" spans="3:10" customFormat="1" ht="23.4" customHeight="1" x14ac:dyDescent="0.25">
      <c r="C115" s="39"/>
      <c r="D115" s="40"/>
      <c r="E115" s="63"/>
    </row>
    <row r="116" spans="3:10" customFormat="1" ht="23.4" hidden="1" customHeight="1" x14ac:dyDescent="0.25">
      <c r="C116" s="39"/>
      <c r="D116" s="40"/>
      <c r="E116" s="63"/>
    </row>
    <row r="117" spans="3:10" customFormat="1" ht="23.4" customHeight="1" x14ac:dyDescent="0.5">
      <c r="C117" s="39"/>
      <c r="D117" s="40"/>
      <c r="E117" s="63"/>
      <c r="I117" s="13" t="s">
        <v>6</v>
      </c>
      <c r="J117" s="14" t="s">
        <v>71</v>
      </c>
    </row>
    <row r="118" spans="3:10" customFormat="1" ht="23.4" customHeight="1" x14ac:dyDescent="0.5">
      <c r="C118" s="39"/>
      <c r="D118" s="40"/>
      <c r="E118" s="63"/>
      <c r="I118" s="19">
        <v>21824</v>
      </c>
      <c r="J118" s="20">
        <f>E70</f>
        <v>0</v>
      </c>
    </row>
    <row r="119" spans="3:10" customFormat="1" ht="23.4" customHeight="1" x14ac:dyDescent="0.5">
      <c r="C119" s="39"/>
      <c r="D119" s="40"/>
      <c r="E119" s="63"/>
      <c r="I119" s="19">
        <v>21855</v>
      </c>
      <c r="J119" s="20">
        <f t="shared" ref="J119:J129" si="15">E71</f>
        <v>2.6050005312672941E-2</v>
      </c>
    </row>
    <row r="120" spans="3:10" customFormat="1" ht="23.4" customHeight="1" x14ac:dyDescent="0.5">
      <c r="C120" s="39"/>
      <c r="D120" s="40"/>
      <c r="E120" s="63"/>
      <c r="I120" s="19">
        <v>21885</v>
      </c>
      <c r="J120" s="20">
        <f t="shared" si="15"/>
        <v>2.4845167681239625E-2</v>
      </c>
    </row>
    <row r="121" spans="3:10" customFormat="1" ht="23.4" customHeight="1" x14ac:dyDescent="0.5">
      <c r="C121" s="39"/>
      <c r="D121" s="40"/>
      <c r="E121" s="63"/>
      <c r="I121" s="19">
        <v>21916</v>
      </c>
      <c r="J121" s="20">
        <f t="shared" si="15"/>
        <v>2.8013949640287771E-2</v>
      </c>
    </row>
    <row r="122" spans="3:10" customFormat="1" ht="23.4" customHeight="1" x14ac:dyDescent="0.5">
      <c r="C122" s="39"/>
      <c r="D122" s="40"/>
      <c r="E122" s="63"/>
      <c r="I122" s="19">
        <v>21947</v>
      </c>
      <c r="J122" s="20">
        <f t="shared" si="15"/>
        <v>1.4748938018815716E-2</v>
      </c>
    </row>
    <row r="123" spans="3:10" customFormat="1" ht="23.4" customHeight="1" x14ac:dyDescent="0.5">
      <c r="C123" s="39"/>
      <c r="D123" s="40"/>
      <c r="E123" s="63"/>
      <c r="I123" s="19">
        <v>21976</v>
      </c>
      <c r="J123" s="20">
        <f t="shared" si="15"/>
        <v>2.2950166021029336E-2</v>
      </c>
    </row>
    <row r="124" spans="3:10" customFormat="1" ht="23.4" customHeight="1" x14ac:dyDescent="0.5">
      <c r="C124" s="39"/>
      <c r="D124" s="40"/>
      <c r="E124" s="63"/>
      <c r="I124" s="19">
        <v>22007</v>
      </c>
      <c r="J124" s="20">
        <f t="shared" si="15"/>
        <v>1.2852092971776426E-2</v>
      </c>
    </row>
    <row r="125" spans="3:10" customFormat="1" ht="23.4" customHeight="1" x14ac:dyDescent="0.5">
      <c r="C125" s="39"/>
      <c r="D125" s="40"/>
      <c r="E125" s="63"/>
      <c r="I125" s="19">
        <v>22037</v>
      </c>
      <c r="J125" s="20">
        <f t="shared" si="15"/>
        <v>3.39843109020476E-2</v>
      </c>
    </row>
    <row r="126" spans="3:10" customFormat="1" ht="23.4" customHeight="1" x14ac:dyDescent="0.5">
      <c r="C126" s="39"/>
      <c r="D126" s="40"/>
      <c r="E126" s="63"/>
      <c r="I126" s="19">
        <v>22068</v>
      </c>
      <c r="J126" s="20">
        <f t="shared" si="15"/>
        <v>0</v>
      </c>
    </row>
    <row r="127" spans="3:10" customFormat="1" ht="23.4" customHeight="1" x14ac:dyDescent="0.5">
      <c r="C127" s="39"/>
      <c r="D127" s="40"/>
      <c r="E127" s="63"/>
      <c r="I127" s="19">
        <v>22098</v>
      </c>
      <c r="J127" s="20">
        <f t="shared" si="15"/>
        <v>0</v>
      </c>
    </row>
    <row r="128" spans="3:10" customFormat="1" ht="23.4" customHeight="1" x14ac:dyDescent="0.5">
      <c r="C128" s="39"/>
      <c r="D128" s="40"/>
      <c r="E128" s="63"/>
      <c r="I128" s="19">
        <v>22129</v>
      </c>
      <c r="J128" s="20">
        <f t="shared" si="15"/>
        <v>0</v>
      </c>
    </row>
    <row r="129" spans="3:10" customFormat="1" ht="23.4" customHeight="1" x14ac:dyDescent="0.5">
      <c r="C129" s="39"/>
      <c r="D129" s="40"/>
      <c r="E129" s="63"/>
      <c r="I129" s="19">
        <v>22160</v>
      </c>
      <c r="J129" s="20">
        <f t="shared" si="15"/>
        <v>0</v>
      </c>
    </row>
    <row r="130" spans="3:10" customFormat="1" ht="23.4" customHeight="1" x14ac:dyDescent="0.25">
      <c r="C130" s="39"/>
      <c r="D130" s="40"/>
      <c r="E130" s="63"/>
    </row>
    <row r="131" spans="3:10" customFormat="1" ht="23.4" customHeight="1" x14ac:dyDescent="0.25">
      <c r="C131" s="39"/>
      <c r="D131" s="40"/>
      <c r="E131" s="6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ไฟฟ้าเปรียบเทียบ 58-59 kWh</vt:lpstr>
      <vt:lpstr>ไฟฟ้าเปรียบเทียบ 58-59 kWh บาท</vt:lpstr>
      <vt:lpstr>ปริมาณการปลดปล่อย GHGs ไฟฟ้า </vt:lpstr>
      <vt:lpstr>ปริมาณการปลดปล่อยGHGsเชื้อเพลิง</vt:lpstr>
      <vt:lpstr>ปริมาณการปลดปล่อย GHGs น้ำ</vt:lpstr>
      <vt:lpstr>ปริมาณการปลดปล่อย GHGs กระดาษ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2017-06-13T05:11:24Z</dcterms:created>
  <dcterms:modified xsi:type="dcterms:W3CDTF">2017-06-13T05:24:51Z</dcterms:modified>
</cp:coreProperties>
</file>