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80" firstSheet="1" activeTab="1"/>
  </bookViews>
  <sheets>
    <sheet name="ไฟฟ้า-สนม.2" sheetId="1" r:id="rId1"/>
    <sheet name="จดบันทึกไฟฟ้า-สนม." sheetId="2" r:id="rId2"/>
    <sheet name="ไฟฟ้า-สนม." sheetId="3" r:id="rId3"/>
    <sheet name="ไฟฟ้า-เปรียบเทียบ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<sst xmlns="http://schemas.openxmlformats.org/spreadsheetml/2006/main" count="123" uniqueCount="52">
  <si>
    <t>วันที่ทำการบันทึก</t>
  </si>
  <si>
    <t>ปริมาณการใช้ไฟฟ้าต่อจำนวนพนักงาน</t>
  </si>
  <si>
    <t>จำนวนพนักงาน</t>
  </si>
  <si>
    <t>รวม</t>
  </si>
  <si>
    <t>เฉลี่ย</t>
  </si>
  <si>
    <t>บันทึกประจำ
เดือน</t>
  </si>
  <si>
    <t>ค่าไฟฟ้า/เดือน (บาท)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</si>
  <si>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</si>
  <si>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</si>
  <si>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</si>
  <si>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</si>
  <si>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</si>
  <si>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</si>
  <si>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</si>
  <si>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</si>
  <si>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</si>
  <si>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</si>
  <si>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</si>
  <si>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</si>
  <si>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แบบฟอร์ม 3.2(1)</t>
  </si>
  <si>
    <r>
      <t xml:space="preserve">บันทึกการใช้ไฟฟ้าประจำปี </t>
    </r>
    <r>
      <rPr>
        <b/>
        <sz val="18"/>
        <color indexed="10"/>
        <rFont val="Angsana New"/>
        <family val="1"/>
      </rPr>
      <t>2562</t>
    </r>
  </si>
  <si>
    <t>-</t>
  </si>
  <si>
    <t>อาคารสำนักงานมหาวิทยาลัย 2 (สำนักงานอธิการบดี เดิม)  (หมายเลขมิเตอร์ 8379366)</t>
  </si>
  <si>
    <t>2562  ปริมาณการใช้ไฟฟ้า/เดือน (kWh)</t>
  </si>
  <si>
    <t>2562  ปริมาณการใช้ไฟฟ้าต่อจำนวนพนักงาน</t>
  </si>
  <si>
    <r>
      <t xml:space="preserve">เปรียบเทียบการใช้ไฟฟ้า ประจำปี </t>
    </r>
    <r>
      <rPr>
        <b/>
        <sz val="18"/>
        <color indexed="10"/>
        <rFont val="Angsana New"/>
        <family val="1"/>
      </rPr>
      <t>2561 - 2562</t>
    </r>
  </si>
  <si>
    <t>2561  ปริมาณการใช้ไฟฟ้า/เดือน (kWh)</t>
  </si>
  <si>
    <t>2562  เป้าหมาย  ลด 10 %</t>
  </si>
  <si>
    <t>2561  ปริมาณการใช้ไฟฟ้าต่อจำนวนพนักงาน</t>
  </si>
  <si>
    <t>ค่าไฟฟ้าจากมิเตอร์/เดือน (บาท)</t>
  </si>
  <si>
    <t>ปริมาณไฟฟ้าจากโซล่าเซลล์ /เดือน (kWh)</t>
  </si>
  <si>
    <t>ปริมาณไฟฟ้าจากมิเตอร์/เดือน (kWh)</t>
  </si>
  <si>
    <t>ปริมาณ ไฟฟ้าจากมิเตอร์/เดือน (kWh)</t>
  </si>
  <si>
    <t>ปริมาณไฟฟ้ารวม ไฟฟ้าจากมิเตอร์กับโซล่าเซลล์ (kWh)</t>
  </si>
  <si>
    <r>
      <t>2562 ไฟฟ้า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</si>
  <si>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2562 ไฟฟ้า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(kWh)</t>
    </r>
  </si>
  <si>
    <r>
      <t>2562 การใช้ไฟฟ้าต่อจำนวนพนักงาน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</si>
  <si>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2562 การใช้ไฟฟ้าต่อจำนวนพนักงาน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(kWh)</t>
    </r>
  </si>
  <si>
    <t>อาคารสำนักงานมหาวิทยาลัย</t>
  </si>
  <si>
    <t>อาคารสำนักงานมหาวิทยาลัย 1 (kWh)</t>
  </si>
  <si>
    <t>อาคารสำนักงานมหาวิทยาลัย 1 (บาท)</t>
  </si>
  <si>
    <t>อาคารสำนักงานมหาวิทยาลัย 2 (kWh)</t>
  </si>
  <si>
    <t>อาคารสำนักงานมหาวิทยาลัย 2 (บาท)</t>
  </si>
  <si>
    <t>อาคารสำนักงานมหาวิทยาลัย 3_1 (kWh)</t>
  </si>
  <si>
    <t>อาคารสำนักงานมหาวิทยาลัย 3_1 (บาท)</t>
  </si>
  <si>
    <t>อาคารสำนักงานมหาวิทยาลัย 3_2 (kWh)</t>
  </si>
  <si>
    <t>อาคารสำนักงานมหาวิทยาลัย 3_2 (บาท)</t>
  </si>
  <si>
    <t>อาคารสำนักงานมหาวิทยาลัย 3 (kWh)</t>
  </si>
  <si>
    <t>อาคารสำนักงานมหาวิทยาลัย 3 (บาท)</t>
  </si>
  <si>
    <t>รวมปริมาณการใช้ไฟฟ้า 3 อาคาร (kWh)</t>
  </si>
  <si>
    <t>ปริมาณไฟฟ้าจากโซล่าเซลล์  (kWh)</t>
  </si>
  <si>
    <t>รวมค่าไฟฟ้า 3 อาคาร (บาท)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</si>
</sst>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</numFmts>
  <fonts count="87">
    <font>
      <sz val="10"/>
      <name val="Arial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b/>
      <sz val="16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b/>
      <sz val="16"/>
      <color indexed="10"/>
      <name val="Angsana New"/>
      <family val="1"/>
    </font>
    <font>
      <sz val="10"/>
      <color indexed="8"/>
      <name val="Tahoma"/>
      <family val="2"/>
    </font>
    <font>
      <sz val="9.2"/>
      <color indexed="8"/>
      <name val="Tahoma"/>
      <family val="2"/>
    </font>
    <font>
      <sz val="9"/>
      <color indexed="63"/>
      <name val="Tahoma"/>
      <family val="2"/>
    </font>
    <font>
      <sz val="7.55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8"/>
      <name val="Angsana New"/>
      <family val="1"/>
    </font>
    <font>
      <b/>
      <sz val="16"/>
      <color indexed="30"/>
      <name val="Angsana New"/>
      <family val="1"/>
    </font>
    <font>
      <b/>
      <sz val="16"/>
      <color indexed="17"/>
      <name val="Angsana New"/>
      <family val="1"/>
    </font>
    <font>
      <sz val="16"/>
      <color indexed="30"/>
      <name val="Angsana New"/>
      <family val="1"/>
    </font>
    <font>
      <sz val="16"/>
      <color indexed="10"/>
      <name val="Angsana New"/>
      <family val="1"/>
    </font>
    <font>
      <sz val="16"/>
      <color indexed="17"/>
      <name val="Angsana New"/>
      <family val="1"/>
    </font>
    <font>
      <sz val="18"/>
      <color indexed="36"/>
      <name val="Angsana New"/>
      <family val="1"/>
    </font>
    <font>
      <b/>
      <sz val="18"/>
      <color indexed="36"/>
      <name val="Angsana New"/>
      <family val="1"/>
    </font>
    <font>
      <sz val="18"/>
      <color indexed="17"/>
      <name val="Angsana New"/>
      <family val="1"/>
    </font>
    <font>
      <b/>
      <sz val="18"/>
      <color indexed="17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4"/>
      <color indexed="63"/>
      <name val="Tahoma"/>
      <family val="2"/>
    </font>
    <font>
      <sz val="14"/>
      <color indexed="10"/>
      <name val="Tahoma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theme="1"/>
      <name val="Angsana New"/>
      <family val="1"/>
    </font>
    <font>
      <b/>
      <sz val="16"/>
      <color rgb="FF0070C0"/>
      <name val="Angsana New"/>
      <family val="1"/>
    </font>
    <font>
      <b/>
      <sz val="16"/>
      <color rgb="FFFF0000"/>
      <name val="Angsana New"/>
      <family val="1"/>
    </font>
    <font>
      <b/>
      <sz val="16"/>
      <color rgb="FF00B050"/>
      <name val="Angsana New"/>
      <family val="1"/>
    </font>
    <font>
      <sz val="16"/>
      <color rgb="FF0070C0"/>
      <name val="Angsana New"/>
      <family val="1"/>
    </font>
    <font>
      <sz val="16"/>
      <color rgb="FFFF0000"/>
      <name val="Angsana New"/>
      <family val="1"/>
    </font>
    <font>
      <sz val="16"/>
      <color rgb="FF00B050"/>
      <name val="Angsana New"/>
      <family val="1"/>
    </font>
    <font>
      <sz val="18"/>
      <color rgb="FF7030A0"/>
      <name val="Angsana New"/>
      <family val="1"/>
    </font>
    <font>
      <b/>
      <sz val="18"/>
      <color rgb="FF7030A0"/>
      <name val="Angsana New"/>
      <family val="1"/>
    </font>
    <font>
      <sz val="18"/>
      <color rgb="FF00B050"/>
      <name val="Angsana New"/>
      <family val="1"/>
    </font>
    <font>
      <b/>
      <sz val="18"/>
      <color rgb="FF00B050"/>
      <name val="Angsana New"/>
      <family val="1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90" fontId="2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71" fillId="33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Continuous" vertical="center"/>
    </xf>
    <xf numFmtId="0" fontId="2" fillId="33" borderId="10" xfId="0" applyFont="1" applyFill="1" applyBorder="1" applyAlignment="1">
      <alignment horizontal="center"/>
    </xf>
    <xf numFmtId="4" fontId="71" fillId="33" borderId="10" xfId="0" applyNumberFormat="1" applyFont="1" applyFill="1" applyBorder="1" applyAlignment="1">
      <alignment horizontal="center"/>
    </xf>
    <xf numFmtId="4" fontId="73" fillId="33" borderId="10" xfId="0" applyNumberFormat="1" applyFont="1" applyFill="1" applyBorder="1" applyAlignment="1">
      <alignment horizontal="center"/>
    </xf>
    <xf numFmtId="4" fontId="74" fillId="33" borderId="10" xfId="0" applyNumberFormat="1" applyFont="1" applyFill="1" applyBorder="1" applyAlignment="1">
      <alignment horizontal="center"/>
    </xf>
    <xf numFmtId="4" fontId="7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72" fillId="33" borderId="0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3" fontId="73" fillId="33" borderId="0" xfId="0" applyNumberFormat="1" applyFont="1" applyFill="1" applyBorder="1" applyAlignment="1">
      <alignment horizontal="center"/>
    </xf>
    <xf numFmtId="4" fontId="73" fillId="33" borderId="0" xfId="0" applyNumberFormat="1" applyFont="1" applyFill="1" applyBorder="1" applyAlignment="1">
      <alignment horizontal="center"/>
    </xf>
    <xf numFmtId="3" fontId="75" fillId="33" borderId="10" xfId="0" applyNumberFormat="1" applyFont="1" applyFill="1" applyBorder="1" applyAlignment="1">
      <alignment horizontal="center"/>
    </xf>
    <xf numFmtId="4" fontId="75" fillId="33" borderId="10" xfId="0" applyNumberFormat="1" applyFont="1" applyFill="1" applyBorder="1" applyAlignment="1">
      <alignment horizontal="center"/>
    </xf>
    <xf numFmtId="0" fontId="1" fillId="33" borderId="0" xfId="44" applyFont="1" applyFill="1" applyAlignment="1">
      <alignment vertical="center"/>
      <protection/>
    </xf>
    <xf numFmtId="0" fontId="4" fillId="33" borderId="0" xfId="44" applyFont="1" applyFill="1" applyAlignment="1">
      <alignment horizontal="right" vertical="center"/>
      <protection/>
    </xf>
    <xf numFmtId="0" fontId="5" fillId="33" borderId="0" xfId="44" applyFont="1" applyFill="1">
      <alignment/>
      <protection/>
    </xf>
    <xf numFmtId="0" fontId="1" fillId="33" borderId="0" xfId="44" applyFont="1" applyFill="1" applyAlignment="1">
      <alignment horizontal="centerContinuous" vertical="center"/>
      <protection/>
    </xf>
    <xf numFmtId="0" fontId="1" fillId="33" borderId="0" xfId="44" applyFont="1" applyFill="1" applyAlignment="1">
      <alignment horizontal="left" vertical="center"/>
      <protection/>
    </xf>
    <xf numFmtId="0" fontId="1" fillId="33" borderId="0" xfId="44" applyFont="1" applyFill="1" applyAlignment="1">
      <alignment horizontal="center" vertical="center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76" fillId="33" borderId="10" xfId="44" applyFont="1" applyFill="1" applyBorder="1" applyAlignment="1">
      <alignment horizontal="center" vertical="center" wrapText="1"/>
      <protection/>
    </xf>
    <xf numFmtId="0" fontId="77" fillId="33" borderId="10" xfId="44" applyFont="1" applyFill="1" applyBorder="1" applyAlignment="1">
      <alignment horizontal="center" vertical="center" wrapText="1"/>
      <protection/>
    </xf>
    <xf numFmtId="0" fontId="78" fillId="33" borderId="10" xfId="44" applyFont="1" applyFill="1" applyBorder="1" applyAlignment="1">
      <alignment horizontal="center" vertical="center" wrapText="1"/>
      <protection/>
    </xf>
    <xf numFmtId="0" fontId="7" fillId="33" borderId="0" xfId="44" applyFont="1" applyFill="1" applyAlignment="1">
      <alignment vertical="center"/>
      <protection/>
    </xf>
    <xf numFmtId="0" fontId="8" fillId="33" borderId="10" xfId="44" applyFont="1" applyFill="1" applyBorder="1">
      <alignment/>
      <protection/>
    </xf>
    <xf numFmtId="4" fontId="79" fillId="33" borderId="10" xfId="44" applyNumberFormat="1" applyFont="1" applyFill="1" applyBorder="1" applyAlignment="1">
      <alignment horizontal="center"/>
      <protection/>
    </xf>
    <xf numFmtId="4" fontId="80" fillId="33" borderId="10" xfId="44" applyNumberFormat="1" applyFont="1" applyFill="1" applyBorder="1" applyAlignment="1">
      <alignment horizontal="center"/>
      <protection/>
    </xf>
    <xf numFmtId="4" fontId="81" fillId="33" borderId="10" xfId="44" applyNumberFormat="1" applyFont="1" applyFill="1" applyBorder="1" applyAlignment="1">
      <alignment horizontal="center"/>
      <protection/>
    </xf>
    <xf numFmtId="0" fontId="77" fillId="33" borderId="10" xfId="44" applyFont="1" applyFill="1" applyBorder="1" applyAlignment="1">
      <alignment horizontal="center"/>
      <protection/>
    </xf>
    <xf numFmtId="4" fontId="77" fillId="33" borderId="10" xfId="44" applyNumberFormat="1" applyFont="1" applyFill="1" applyBorder="1" applyAlignment="1">
      <alignment horizontal="center"/>
      <protection/>
    </xf>
    <xf numFmtId="4" fontId="78" fillId="33" borderId="10" xfId="44" applyNumberFormat="1" applyFont="1" applyFill="1" applyBorder="1" applyAlignment="1">
      <alignment horizontal="center"/>
      <protection/>
    </xf>
    <xf numFmtId="4" fontId="76" fillId="33" borderId="10" xfId="44" applyNumberFormat="1" applyFont="1" applyFill="1" applyBorder="1" applyAlignment="1">
      <alignment horizontal="center"/>
      <protection/>
    </xf>
    <xf numFmtId="0" fontId="76" fillId="33" borderId="10" xfId="44" applyFont="1" applyFill="1" applyBorder="1" applyAlignment="1">
      <alignment horizontal="center"/>
      <protection/>
    </xf>
    <xf numFmtId="0" fontId="76" fillId="33" borderId="0" xfId="44" applyFont="1" applyFill="1" applyBorder="1" applyAlignment="1">
      <alignment horizontal="center"/>
      <protection/>
    </xf>
    <xf numFmtId="1" fontId="76" fillId="33" borderId="0" xfId="44" applyNumberFormat="1" applyFont="1" applyFill="1" applyBorder="1" applyAlignment="1">
      <alignment horizontal="center"/>
      <protection/>
    </xf>
    <xf numFmtId="4" fontId="76" fillId="33" borderId="0" xfId="44" applyNumberFormat="1" applyFont="1" applyFill="1" applyBorder="1" applyAlignment="1">
      <alignment horizontal="center"/>
      <protection/>
    </xf>
    <xf numFmtId="0" fontId="8" fillId="33" borderId="0" xfId="44" applyFont="1" applyFill="1" applyBorder="1">
      <alignment/>
      <protection/>
    </xf>
    <xf numFmtId="190" fontId="8" fillId="33" borderId="0" xfId="44" applyNumberFormat="1" applyFont="1" applyFill="1" applyBorder="1">
      <alignment/>
      <protection/>
    </xf>
    <xf numFmtId="4" fontId="82" fillId="33" borderId="10" xfId="0" applyNumberFormat="1" applyFont="1" applyFill="1" applyBorder="1" applyAlignment="1">
      <alignment horizontal="center"/>
    </xf>
    <xf numFmtId="4" fontId="83" fillId="33" borderId="10" xfId="0" applyNumberFormat="1" applyFont="1" applyFill="1" applyBorder="1" applyAlignment="1">
      <alignment horizontal="center"/>
    </xf>
    <xf numFmtId="4" fontId="84" fillId="33" borderId="10" xfId="0" applyNumberFormat="1" applyFont="1" applyFill="1" applyBorder="1" applyAlignment="1">
      <alignment horizontal="center"/>
    </xf>
    <xf numFmtId="4" fontId="85" fillId="33" borderId="10" xfId="0" applyNumberFormat="1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15" fontId="8" fillId="33" borderId="10" xfId="0" applyNumberFormat="1" applyFont="1" applyFill="1" applyBorder="1" applyAlignment="1">
      <alignment horizontal="center"/>
    </xf>
    <xf numFmtId="0" fontId="82" fillId="33" borderId="0" xfId="0" applyFont="1" applyFill="1" applyAlignment="1">
      <alignment/>
    </xf>
    <xf numFmtId="0" fontId="83" fillId="33" borderId="0" xfId="0" applyFont="1" applyFill="1" applyAlignment="1">
      <alignment horizontal="centerContinuous" vertical="center"/>
    </xf>
    <xf numFmtId="4" fontId="83" fillId="33" borderId="0" xfId="0" applyNumberFormat="1" applyFont="1" applyFill="1" applyBorder="1" applyAlignment="1">
      <alignment horizontal="center"/>
    </xf>
    <xf numFmtId="190" fontId="82" fillId="33" borderId="0" xfId="0" applyNumberFormat="1" applyFont="1" applyFill="1" applyBorder="1" applyAlignment="1">
      <alignment/>
    </xf>
    <xf numFmtId="0" fontId="82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80" fillId="33" borderId="10" xfId="47" applyNumberFormat="1" applyFont="1" applyFill="1" applyBorder="1" applyAlignment="1">
      <alignment horizontal="center"/>
    </xf>
    <xf numFmtId="4" fontId="80" fillId="34" borderId="10" xfId="47" applyNumberFormat="1" applyFont="1" applyFill="1" applyBorder="1" applyAlignment="1">
      <alignment horizontal="center"/>
    </xf>
    <xf numFmtId="4" fontId="78" fillId="34" borderId="10" xfId="44" applyNumberFormat="1" applyFont="1" applyFill="1" applyBorder="1" applyAlignment="1">
      <alignment horizontal="center"/>
      <protection/>
    </xf>
    <xf numFmtId="2" fontId="86" fillId="33" borderId="10" xfId="47" applyNumberFormat="1" applyFont="1" applyFill="1" applyBorder="1" applyAlignment="1">
      <alignment horizontal="center"/>
    </xf>
    <xf numFmtId="4" fontId="86" fillId="34" borderId="10" xfId="47" applyNumberFormat="1" applyFont="1" applyFill="1" applyBorder="1" applyAlignment="1">
      <alignment horizontal="center"/>
    </xf>
    <xf numFmtId="0" fontId="1" fillId="0" borderId="0" xfId="44" applyFont="1" applyFill="1" applyAlignment="1">
      <alignment vertical="center"/>
      <protection/>
    </xf>
    <xf numFmtId="0" fontId="1" fillId="0" borderId="0" xfId="44" applyFont="1" applyFill="1" applyAlignment="1">
      <alignment horizontal="centerContinuous" vertical="center"/>
      <protection/>
    </xf>
    <xf numFmtId="0" fontId="1" fillId="0" borderId="0" xfId="44" applyFont="1" applyFill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" fontId="80" fillId="0" borderId="10" xfId="47" applyNumberFormat="1" applyFont="1" applyFill="1" applyBorder="1" applyAlignment="1">
      <alignment horizontal="center"/>
    </xf>
    <xf numFmtId="4" fontId="86" fillId="0" borderId="10" xfId="47" applyNumberFormat="1" applyFont="1" applyFill="1" applyBorder="1" applyAlignment="1">
      <alignment horizontal="center"/>
    </xf>
    <xf numFmtId="4" fontId="78" fillId="0" borderId="10" xfId="44" applyNumberFormat="1" applyFont="1" applyFill="1" applyBorder="1" applyAlignment="1">
      <alignment horizontal="center"/>
      <protection/>
    </xf>
    <xf numFmtId="4" fontId="76" fillId="0" borderId="0" xfId="44" applyNumberFormat="1" applyFont="1" applyFill="1" applyBorder="1" applyAlignment="1">
      <alignment horizontal="center"/>
      <protection/>
    </xf>
    <xf numFmtId="190" fontId="8" fillId="0" borderId="0" xfId="44" applyNumberFormat="1" applyFont="1" applyFill="1" applyBorder="1">
      <alignment/>
      <protection/>
    </xf>
    <xf numFmtId="0" fontId="8" fillId="0" borderId="0" xfId="44" applyFont="1" applyFill="1" applyBorder="1">
      <alignment/>
      <protection/>
    </xf>
    <xf numFmtId="0" fontId="5" fillId="0" borderId="0" xfId="44" applyFont="1" applyFill="1">
      <alignment/>
      <protection/>
    </xf>
    <xf numFmtId="2" fontId="80" fillId="34" borderId="10" xfId="47" applyNumberFormat="1" applyFont="1" applyFill="1" applyBorder="1" applyAlignment="1">
      <alignment horizontal="center"/>
    </xf>
    <xf numFmtId="2" fontId="86" fillId="34" borderId="10" xfId="47" applyNumberFormat="1" applyFont="1" applyFill="1" applyBorder="1" applyAlignment="1">
      <alignment horizontal="center"/>
    </xf>
    <xf numFmtId="0" fontId="72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84" fillId="33" borderId="0" xfId="0" applyFont="1" applyFill="1" applyAlignment="1">
      <alignment horizontal="right"/>
    </xf>
    <xf numFmtId="0" fontId="74" fillId="0" borderId="0" xfId="0" applyFont="1" applyFill="1" applyAlignment="1">
      <alignment/>
    </xf>
    <xf numFmtId="0" fontId="73" fillId="33" borderId="0" xfId="0" applyFont="1" applyFill="1" applyAlignment="1">
      <alignment horizontal="centerContinuous" vertical="center"/>
    </xf>
    <xf numFmtId="0" fontId="71" fillId="33" borderId="0" xfId="0" applyFont="1" applyFill="1" applyAlignment="1">
      <alignment horizontal="centerContinuous" vertical="center"/>
    </xf>
    <xf numFmtId="0" fontId="85" fillId="33" borderId="0" xfId="0" applyFont="1" applyFill="1" applyAlignment="1">
      <alignment horizontal="centerContinuous" vertical="center"/>
    </xf>
    <xf numFmtId="0" fontId="71" fillId="0" borderId="0" xfId="0" applyFont="1" applyFill="1" applyAlignment="1">
      <alignment horizontal="centerContinuous" vertical="center"/>
    </xf>
    <xf numFmtId="0" fontId="71" fillId="34" borderId="10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4" fontId="74" fillId="34" borderId="10" xfId="0" applyNumberFormat="1" applyFont="1" applyFill="1" applyBorder="1" applyAlignment="1">
      <alignment horizontal="center"/>
    </xf>
    <xf numFmtId="4" fontId="72" fillId="35" borderId="10" xfId="0" applyNumberFormat="1" applyFont="1" applyFill="1" applyBorder="1" applyAlignment="1">
      <alignment horizontal="center"/>
    </xf>
    <xf numFmtId="4" fontId="74" fillId="35" borderId="10" xfId="0" applyNumberFormat="1" applyFont="1" applyFill="1" applyBorder="1" applyAlignment="1">
      <alignment horizontal="center"/>
    </xf>
    <xf numFmtId="4" fontId="74" fillId="0" borderId="10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/>
    </xf>
    <xf numFmtId="0" fontId="74" fillId="34" borderId="10" xfId="0" applyFont="1" applyFill="1" applyBorder="1" applyAlignment="1">
      <alignment horizontal="center"/>
    </xf>
    <xf numFmtId="0" fontId="72" fillId="35" borderId="10" xfId="0" applyFont="1" applyFill="1" applyBorder="1" applyAlignment="1">
      <alignment horizontal="center"/>
    </xf>
    <xf numFmtId="0" fontId="74" fillId="35" borderId="10" xfId="0" applyFont="1" applyFill="1" applyBorder="1" applyAlignment="1">
      <alignment horizontal="center"/>
    </xf>
    <xf numFmtId="4" fontId="71" fillId="34" borderId="10" xfId="0" applyNumberFormat="1" applyFont="1" applyFill="1" applyBorder="1" applyAlignment="1">
      <alignment horizontal="center"/>
    </xf>
    <xf numFmtId="4" fontId="71" fillId="35" borderId="10" xfId="0" applyNumberFormat="1" applyFont="1" applyFill="1" applyBorder="1" applyAlignment="1">
      <alignment horizontal="center"/>
    </xf>
    <xf numFmtId="4" fontId="71" fillId="0" borderId="10" xfId="0" applyNumberFormat="1" applyFont="1" applyFill="1" applyBorder="1" applyAlignment="1">
      <alignment horizontal="center"/>
    </xf>
    <xf numFmtId="3" fontId="71" fillId="33" borderId="0" xfId="0" applyNumberFormat="1" applyFont="1" applyFill="1" applyBorder="1" applyAlignment="1">
      <alignment horizontal="center"/>
    </xf>
    <xf numFmtId="4" fontId="71" fillId="33" borderId="0" xfId="0" applyNumberFormat="1" applyFont="1" applyFill="1" applyBorder="1" applyAlignment="1">
      <alignment horizontal="center"/>
    </xf>
    <xf numFmtId="4" fontId="85" fillId="33" borderId="0" xfId="0" applyNumberFormat="1" applyFont="1" applyFill="1" applyBorder="1" applyAlignment="1">
      <alignment horizontal="center"/>
    </xf>
    <xf numFmtId="4" fontId="71" fillId="0" borderId="0" xfId="0" applyNumberFormat="1" applyFont="1" applyFill="1" applyBorder="1" applyAlignment="1">
      <alignment horizontal="center"/>
    </xf>
    <xf numFmtId="190" fontId="72" fillId="33" borderId="0" xfId="0" applyNumberFormat="1" applyFont="1" applyFill="1" applyBorder="1" applyAlignment="1">
      <alignment/>
    </xf>
    <xf numFmtId="190" fontId="74" fillId="33" borderId="0" xfId="0" applyNumberFormat="1" applyFont="1" applyFill="1" applyBorder="1" applyAlignment="1">
      <alignment/>
    </xf>
    <xf numFmtId="190" fontId="84" fillId="33" borderId="0" xfId="0" applyNumberFormat="1" applyFont="1" applyFill="1" applyBorder="1" applyAlignment="1">
      <alignment/>
    </xf>
    <xf numFmtId="190" fontId="74" fillId="0" borderId="0" xfId="0" applyNumberFormat="1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84" fillId="33" borderId="0" xfId="0" applyFont="1" applyFill="1" applyAlignment="1">
      <alignment/>
    </xf>
    <xf numFmtId="0" fontId="2" fillId="33" borderId="0" xfId="0" applyFont="1" applyFill="1" applyAlignment="1">
      <alignment horizontal="centerContinuous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 horizontal="centerContinuous" vertical="center"/>
    </xf>
    <xf numFmtId="0" fontId="73" fillId="0" borderId="10" xfId="0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horizontal="center"/>
    </xf>
    <xf numFmtId="4" fontId="73" fillId="0" borderId="1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190" fontId="72" fillId="0" borderId="0" xfId="0" applyNumberFormat="1" applyFont="1" applyFill="1" applyBorder="1" applyAlignment="1">
      <alignment/>
    </xf>
    <xf numFmtId="0" fontId="72" fillId="0" borderId="0" xfId="0" applyFont="1" applyFill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085"/>
          <c:w val="0.9755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'ไฟฟ้า-สนม.2'!$H$4</c:f>
              <c:strCache>
                <c:ptCount val="1"/>
                <c:pt idx="0">
                  <c:v>ปริมาณการใช้ไฟฟ้าต่อจำนวนพนักงาน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'ไฟฟ้า-สนม.2'!$A$5:$A$16</c:f>
              <c:strCache/>
            </c:strRef>
          </c:cat>
          <c:val>
            <c:numRef>
              <c:f>'ไฟฟ้า-สนม.2'!$H$5:$H$16</c:f>
              <c:numCache/>
            </c:numRef>
          </c:val>
          <c:shape val="box"/>
        </c:ser>
        <c:shape val="box"/>
        <c:axId val="5189322"/>
        <c:axId val="46703899"/>
      </c:bar3DChart>
      <c:catAx>
        <c:axId val="5189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03899"/>
        <c:crosses val="autoZero"/>
        <c:auto val="1"/>
        <c:lblOffset val="100"/>
        <c:tickLblSkip val="1"/>
        <c:noMultiLvlLbl val="0"/>
      </c:catAx>
      <c:valAx>
        <c:axId val="46703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93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 (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kWh)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7275"/>
          <c:w val="0.9755"/>
          <c:h val="0.80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'ไฟฟ้า-สนม.2'!$D$4</c:f>
              <c:strCache>
                <c:ptCount val="1"/>
                <c:pt idx="0">
                  <c:v>ปริมาณไฟฟ้าจากมิเตอร์/เดือน (kWh)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'ไฟฟ้า-สนม.2'!$A$5:$A$16</c:f>
              <c:strCache/>
            </c:strRef>
          </c:cat>
          <c:val>
            <c:numRef>
              <c:f>'ไฟฟ้า-สนม.2'!$D$5:$D$16</c:f>
              <c:numCache/>
            </c:numRef>
          </c:val>
          <c:shape val="box"/>
        </c:ser>
        <c:ser>
          <c:idx val="1"/>
          <c:order val="1"/>
          <c:tx>
            <c:strRef>
              <c:f>'ไฟฟ้า-สนม.2'!$E$4</c:f>
              <c:strCache>
                <c:ptCount val="1"/>
                <c:pt idx="0">
                  <c:v>ปริมาณไฟฟ้าจากโซล่าเซลล์ /เดือน (kWh)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'ไฟฟ้า-สนม.2'!$A$5:$A$16</c:f>
              <c:strCache/>
            </c:strRef>
          </c:cat>
          <c:val>
            <c:numRef>
              <c:f>'ไฟฟ้า-สนม.2'!$E$5:$E$16</c:f>
              <c:numCache/>
            </c:numRef>
          </c:val>
          <c:shape val="box"/>
        </c:ser>
        <c:overlap val="100"/>
        <c:shape val="box"/>
        <c:axId val="17681908"/>
        <c:axId val="24919445"/>
      </c:bar3DChart>
      <c:catAx>
        <c:axId val="1768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19445"/>
        <c:crosses val="autoZero"/>
        <c:auto val="1"/>
        <c:lblOffset val="100"/>
        <c:tickLblSkip val="1"/>
        <c:noMultiLvlLbl val="0"/>
      </c:catAx>
      <c:valAx>
        <c:axId val="24919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8190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875"/>
          <c:y val="0.0725"/>
          <c:w val="0.731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 (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kWh)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"/>
          <c:y val="0.17775"/>
          <c:w val="0.986"/>
          <c:h val="0.818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'ไฟฟ้า-สนม.'!$D$4</c:f>
              <c:strCache>
                <c:ptCount val="1"/>
                <c:pt idx="0">
                  <c:v>ปริมาณ ไฟฟ้าจากมิเตอร์/เดือน (kWh)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'ไฟฟ้า-สนม.'!$D$5:$D$16</c:f>
              <c:numCache/>
            </c:numRef>
          </c:val>
          <c:shape val="box"/>
        </c:ser>
        <c:ser>
          <c:idx val="0"/>
          <c:order val="1"/>
          <c:tx>
            <c:strRef>
              <c:f>'ไฟฟ้า-สนม.'!$E$4</c:f>
              <c:strCache>
                <c:ptCount val="1"/>
                <c:pt idx="0">
                  <c:v>ปริมาณไฟฟ้าจากโซล่าเซลล์  (kWh)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'ไฟฟ้า-สนม.'!$E$5:$E$16</c:f>
              <c:numCache/>
            </c:numRef>
          </c:val>
          <c:shape val="box"/>
        </c:ser>
        <c:overlap val="100"/>
        <c:shape val="box"/>
        <c:axId val="22948414"/>
        <c:axId val="5209135"/>
      </c:bar3DChart>
      <c:catAx>
        <c:axId val="2294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9135"/>
        <c:crosses val="autoZero"/>
        <c:auto val="1"/>
        <c:lblOffset val="100"/>
        <c:tickLblSkip val="1"/>
        <c:noMultiLvlLbl val="0"/>
      </c:catAx>
      <c:valAx>
        <c:axId val="5209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48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375"/>
          <c:y val="0.07425"/>
          <c:w val="0.66625"/>
          <c:h val="0.097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085"/>
          <c:w val="0.974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'ไฟฟ้า-สนม.'!$H$4</c:f>
              <c:strCache>
                <c:ptCount val="1"/>
                <c:pt idx="0">
                  <c:v>ปริมาณการใช้ไฟฟ้าต่อจำนวนพนักงาน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'ไฟฟ้า-สนม.'!$H$5:$H$16</c:f>
              <c:numCache/>
            </c:numRef>
          </c:val>
          <c:shape val="box"/>
        </c:ser>
        <c:shape val="box"/>
        <c:axId val="46882216"/>
        <c:axId val="19286761"/>
      </c:bar3DChart>
      <c:catAx>
        <c:axId val="4688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86761"/>
        <c:crosses val="autoZero"/>
        <c:auto val="1"/>
        <c:lblOffset val="100"/>
        <c:tickLblSkip val="1"/>
        <c:noMultiLvlLbl val="0"/>
      </c:catAx>
      <c:valAx>
        <c:axId val="19286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822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เปรียบเทียบปริมาณการใช้ไฟฟ้าต่อจำนวนพนักงาน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2561-2562</a:t>
            </a:r>
          </a:p>
        </c:rich>
      </c:tx>
      <c:layout>
        <c:manualLayout>
          <c:xMode val="factor"/>
          <c:yMode val="factor"/>
          <c:x val="-0.036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025"/>
          <c:w val="0.9812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'ไฟฟ้า-เปรียบเทียบ'!$G$4</c:f>
              <c:strCache>
                <c:ptCount val="1"/>
                <c:pt idx="0">
                  <c:v>2561  ปริมาณการใช้ไฟฟ้าต่อจำนวนพนักงาน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'ไฟฟ้า-เปรียบเทียบ'!$H$4</c:f>
              <c:strCache>
                <c:ptCount val="1"/>
                <c:pt idx="0">
                  <c:v>2562  ปริมาณการใช้ไฟฟ้าต่อจำนวนพนักงาน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'ไฟฟ้า-เปรียบเทียบ'!$I$4</c:f>
              <c:strCache>
                <c:ptCount val="1"/>
                <c:pt idx="0">
                  <c:v>2562  เป้าหมาย  ลด 10 %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'ไฟฟ้า-เปรียบเทียบ'!$I$5:$I$16</c:f>
              <c:numCache/>
            </c:numRef>
          </c:val>
          <c:smooth val="0"/>
        </c:ser>
        <c:marker val="1"/>
        <c:axId val="39363122"/>
        <c:axId val="18723779"/>
      </c:lineChart>
      <c:catAx>
        <c:axId val="39363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723779"/>
        <c:crosses val="autoZero"/>
        <c:auto val="1"/>
        <c:lblOffset val="100"/>
        <c:tickLblSkip val="1"/>
        <c:noMultiLvlLbl val="0"/>
      </c:catAx>
      <c:valAx>
        <c:axId val="187237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36312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175"/>
          <c:y val="0.12625"/>
          <c:w val="0.82475"/>
          <c:h val="0.1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เปรียบเทียบปริมาณการใช้ไฟฟ้า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(kWh)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2561-2562</a:t>
            </a:r>
          </a:p>
        </c:rich>
      </c:tx>
      <c:layout>
        <c:manualLayout>
          <c:xMode val="factor"/>
          <c:yMode val="factor"/>
          <c:x val="-0.029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55"/>
          <c:w val="0.981"/>
          <c:h val="0.787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'ไฟฟ้า-เปรียบเทียบ'!$B$4</c:f>
              <c:strCache>
                <c:ptCount val="1"/>
                <c:pt idx="0">
                  <c:v>2561  ปริมาณการใช้ไฟฟ้า/เดือน (kWh)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'ไฟฟ้า-เปรียบเทียบ'!$C$4</c:f>
              <c:strCache>
                <c:ptCount val="1"/>
                <c:pt idx="0">
                  <c:v>2562  ปริมาณการใช้ไฟฟ้า/เดือน (kWh)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'ไฟฟ้า-เปรียบเทียบ'!$D$4</c:f>
              <c:strCache>
                <c:ptCount val="1"/>
                <c:pt idx="0">
                  <c:v>2562  เป้าหมาย  ลด 10 %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'ไฟฟ้า-เปรียบเทียบ'!$D$5:$D$16</c:f>
              <c:numCache/>
            </c:numRef>
          </c:val>
          <c:smooth val="0"/>
        </c:ser>
        <c:marker val="1"/>
        <c:axId val="34296284"/>
        <c:axId val="40231101"/>
      </c:lineChart>
      <c:catAx>
        <c:axId val="34296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231101"/>
        <c:crosses val="autoZero"/>
        <c:auto val="1"/>
        <c:lblOffset val="100"/>
        <c:tickLblSkip val="1"/>
        <c:noMultiLvlLbl val="0"/>
      </c:catAx>
      <c:valAx>
        <c:axId val="402311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2962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725"/>
          <c:y val="0.125"/>
          <c:w val="0.874"/>
          <c:h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19</xdr:row>
      <xdr:rowOff>19050</xdr:rowOff>
    </xdr:from>
    <xdr:to>
      <xdr:col>7</xdr:col>
      <xdr:colOff>1066800</xdr:colOff>
      <xdr:row>33</xdr:row>
      <xdr:rowOff>0</xdr:rowOff>
    </xdr:to>
    <xdr:graphicFrame>
      <xdr:nvGraphicFramePr>
        <xdr:cNvPr id="1" name="Chart 4"/>
        <xdr:cNvGraphicFramePr/>
      </xdr:nvGraphicFramePr>
      <xdr:xfrm>
        <a:off x="123825" y="7524750"/>
        <a:ext cx="7334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37</xdr:row>
      <xdr:rowOff>0</xdr:rowOff>
    </xdr:from>
    <xdr:to>
      <xdr:col>7</xdr:col>
      <xdr:colOff>1038225</xdr:colOff>
      <xdr:row>51</xdr:row>
      <xdr:rowOff>19050</xdr:rowOff>
    </xdr:to>
    <xdr:graphicFrame>
      <xdr:nvGraphicFramePr>
        <xdr:cNvPr id="2" name="Chart 2"/>
        <xdr:cNvGraphicFramePr/>
      </xdr:nvGraphicFramePr>
      <xdr:xfrm>
        <a:off x="104775" y="10915650"/>
        <a:ext cx="73247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</xdr:row>
      <xdr:rowOff>161925</xdr:rowOff>
    </xdr:from>
    <xdr:to>
      <xdr:col>7</xdr:col>
      <xdr:colOff>1009650</xdr:colOff>
      <xdr:row>52</xdr:row>
      <xdr:rowOff>9525</xdr:rowOff>
    </xdr:to>
    <xdr:graphicFrame>
      <xdr:nvGraphicFramePr>
        <xdr:cNvPr id="1" name="Chart 2"/>
        <xdr:cNvGraphicFramePr/>
      </xdr:nvGraphicFramePr>
      <xdr:xfrm>
        <a:off x="76200" y="11010900"/>
        <a:ext cx="68961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20</xdr:row>
      <xdr:rowOff>19050</xdr:rowOff>
    </xdr:from>
    <xdr:to>
      <xdr:col>7</xdr:col>
      <xdr:colOff>1066800</xdr:colOff>
      <xdr:row>34</xdr:row>
      <xdr:rowOff>0</xdr:rowOff>
    </xdr:to>
    <xdr:graphicFrame>
      <xdr:nvGraphicFramePr>
        <xdr:cNvPr id="2" name="Chart 4"/>
        <xdr:cNvGraphicFramePr/>
      </xdr:nvGraphicFramePr>
      <xdr:xfrm>
        <a:off x="123825" y="7620000"/>
        <a:ext cx="6905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19050</xdr:rowOff>
    </xdr:from>
    <xdr:to>
      <xdr:col>8</xdr:col>
      <xdr:colOff>571500</xdr:colOff>
      <xdr:row>40</xdr:row>
      <xdr:rowOff>314325</xdr:rowOff>
    </xdr:to>
    <xdr:graphicFrame>
      <xdr:nvGraphicFramePr>
        <xdr:cNvPr id="1" name="แผนภูมิ 1"/>
        <xdr:cNvGraphicFramePr/>
      </xdr:nvGraphicFramePr>
      <xdr:xfrm>
        <a:off x="57150" y="10334625"/>
        <a:ext cx="66579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43</xdr:row>
      <xdr:rowOff>76200</xdr:rowOff>
    </xdr:from>
    <xdr:to>
      <xdr:col>8</xdr:col>
      <xdr:colOff>561975</xdr:colOff>
      <xdr:row>55</xdr:row>
      <xdr:rowOff>19050</xdr:rowOff>
    </xdr:to>
    <xdr:graphicFrame>
      <xdr:nvGraphicFramePr>
        <xdr:cNvPr id="2" name="แผนภูมิ 2"/>
        <xdr:cNvGraphicFramePr/>
      </xdr:nvGraphicFramePr>
      <xdr:xfrm>
        <a:off x="19050" y="14925675"/>
        <a:ext cx="66865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1%20(&#3627;&#3617;&#3623;&#3604;%203)\&#3627;&#3617;&#3623;&#3604;%203%20&#3586;&#3657;&#3629;%203.2(1)%20&#3610;&#3633;&#3609;&#3607;&#3638;&#3585;&#3585;&#3634;&#3619;&#3651;&#3594;&#3657;&#3652;&#3615;&#3615;&#3657;&#3634;%206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88;&#3656;&#3634;&#3652;&#3615;&#3615;&#3657;&#3634;&#3650;&#3595;&#3621;&#3656;&#3634;%2060-63xls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ไฟฟ้า-สนม.2"/>
      <sheetName val="จดบันทึกไฟฟ้า-สนม."/>
      <sheetName val="ไฟฟ้า-สนม."/>
      <sheetName val="ไฟฟ้า-เปรียบเทียบ"/>
      <sheetName val="ไฟฟ้า-สนม.1"/>
      <sheetName val="ไฟฟ้า-สนม.3-1"/>
      <sheetName val="ไฟฟ้า-สนม.3-2"/>
      <sheetName val="ไฟฟ้า-รวม 3 อาคาร"/>
    </sheetNames>
    <sheetDataSet>
      <sheetData sheetId="7">
        <row r="5">
          <cell r="E5">
            <v>17209.951999999997</v>
          </cell>
          <cell r="G5">
            <v>86.04975999999999</v>
          </cell>
        </row>
        <row r="6">
          <cell r="E6">
            <v>23188.69</v>
          </cell>
          <cell r="G6">
            <v>115.94345</v>
          </cell>
        </row>
        <row r="7">
          <cell r="E7">
            <v>30759.408000000003</v>
          </cell>
          <cell r="G7">
            <v>153.79704</v>
          </cell>
        </row>
        <row r="8">
          <cell r="E8">
            <v>30744.541999999998</v>
          </cell>
          <cell r="G8">
            <v>153.72270999999998</v>
          </cell>
        </row>
        <row r="9">
          <cell r="E9">
            <v>37870.739</v>
          </cell>
          <cell r="G9">
            <v>189.35369500000002</v>
          </cell>
        </row>
        <row r="10">
          <cell r="E10">
            <v>37617.232</v>
          </cell>
          <cell r="G10">
            <v>188.08616</v>
          </cell>
        </row>
        <row r="11">
          <cell r="E11">
            <v>31370.778000000002</v>
          </cell>
          <cell r="G11">
            <v>156.85389</v>
          </cell>
        </row>
        <row r="12">
          <cell r="E12">
            <v>31898.472</v>
          </cell>
          <cell r="G12">
            <v>159.49236000000002</v>
          </cell>
        </row>
        <row r="13">
          <cell r="E13">
            <v>29189.543</v>
          </cell>
          <cell r="G13">
            <v>145.94771500000002</v>
          </cell>
        </row>
        <row r="14">
          <cell r="E14">
            <v>29112.400999999998</v>
          </cell>
          <cell r="G14">
            <v>145.562005</v>
          </cell>
        </row>
        <row r="15">
          <cell r="E15">
            <v>21632.502</v>
          </cell>
          <cell r="G15">
            <v>108.16251</v>
          </cell>
        </row>
        <row r="16">
          <cell r="E16">
            <v>19446.362999999998</v>
          </cell>
          <cell r="G16">
            <v>97.23181499999998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ูลโซล่า สนม"/>
      <sheetName val="กราฟ"/>
    </sheetNames>
    <sheetDataSet>
      <sheetData sheetId="0">
        <row r="46">
          <cell r="C46">
            <v>528.7090000000001</v>
          </cell>
          <cell r="E46">
            <v>6071.298</v>
          </cell>
          <cell r="G46">
            <v>3870.6989999999996</v>
          </cell>
          <cell r="I46">
            <v>5209.576999999999</v>
          </cell>
          <cell r="K46">
            <v>12913.36</v>
          </cell>
          <cell r="M46">
            <v>11996.657</v>
          </cell>
          <cell r="O46">
            <v>10997.017</v>
          </cell>
          <cell r="S46">
            <v>11428.362</v>
          </cell>
          <cell r="U46">
            <v>8828.795</v>
          </cell>
          <cell r="W46">
            <v>10351.010000000002</v>
          </cell>
          <cell r="Y46">
            <v>9602.512999999999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70" zoomScalePageLayoutView="0" workbookViewId="0" topLeftCell="A5">
      <selection activeCell="E5" sqref="E5:E16"/>
    </sheetView>
  </sheetViews>
  <sheetFormatPr defaultColWidth="9.140625" defaultRowHeight="12.75"/>
  <cols>
    <col min="1" max="1" width="11.7109375" style="4" customWidth="1"/>
    <col min="2" max="2" width="13.7109375" style="4" customWidth="1"/>
    <col min="3" max="3" width="9.28125" style="4" customWidth="1"/>
    <col min="4" max="4" width="15.421875" style="4" customWidth="1"/>
    <col min="5" max="5" width="16.7109375" style="4" customWidth="1"/>
    <col min="6" max="6" width="14.8515625" style="4" customWidth="1"/>
    <col min="7" max="7" width="14.140625" style="4" customWidth="1"/>
    <col min="8" max="8" width="17.28125" style="4" customWidth="1"/>
    <col min="9" max="16384" width="9.140625" style="4" customWidth="1"/>
  </cols>
  <sheetData>
    <row r="1" ht="25.5">
      <c r="H1" s="13" t="s">
        <v>19</v>
      </c>
    </row>
    <row r="2" spans="1:8" ht="26.25">
      <c r="A2" s="14" t="s">
        <v>20</v>
      </c>
      <c r="B2" s="14"/>
      <c r="C2" s="14"/>
      <c r="D2" s="14"/>
      <c r="E2" s="14"/>
      <c r="F2" s="14"/>
      <c r="G2" s="14"/>
      <c r="H2" s="14"/>
    </row>
    <row r="3" spans="1:8" ht="26.25">
      <c r="A3" s="2" t="s">
        <v>22</v>
      </c>
      <c r="B3" s="14"/>
      <c r="C3" s="14"/>
      <c r="D3" s="14"/>
      <c r="E3" s="14"/>
      <c r="F3" s="14"/>
      <c r="G3" s="14"/>
      <c r="H3" s="14"/>
    </row>
    <row r="4" spans="1:8" s="1" customFormat="1" ht="128.25" customHeight="1">
      <c r="A4" s="5" t="s">
        <v>5</v>
      </c>
      <c r="B4" s="9" t="s">
        <v>0</v>
      </c>
      <c r="C4" s="5" t="s">
        <v>2</v>
      </c>
      <c r="D4" s="56" t="s">
        <v>31</v>
      </c>
      <c r="E4" s="58" t="s">
        <v>30</v>
      </c>
      <c r="F4" s="57" t="s">
        <v>33</v>
      </c>
      <c r="G4" s="59" t="s">
        <v>29</v>
      </c>
      <c r="H4" s="5" t="s">
        <v>1</v>
      </c>
    </row>
    <row r="5" spans="1:8" ht="25.5">
      <c r="A5" s="6" t="s">
        <v>7</v>
      </c>
      <c r="B5" s="61">
        <v>22677</v>
      </c>
      <c r="C5" s="15">
        <v>200</v>
      </c>
      <c r="D5" s="19">
        <v>12203.74</v>
      </c>
      <c r="E5" s="54">
        <f>'[2]ข้อมูลโซล่า สนม'!$C$46</f>
        <v>528.7090000000001</v>
      </c>
      <c r="F5" s="52">
        <f>D5+E5</f>
        <v>12732.449</v>
      </c>
      <c r="G5" s="18">
        <v>45031.800599999995</v>
      </c>
      <c r="H5" s="20">
        <f>F5/C5</f>
        <v>63.662245000000006</v>
      </c>
    </row>
    <row r="6" spans="1:8" ht="25.5">
      <c r="A6" s="6" t="s">
        <v>8</v>
      </c>
      <c r="B6" s="61">
        <v>22705</v>
      </c>
      <c r="C6" s="15">
        <v>200</v>
      </c>
      <c r="D6" s="19">
        <v>5991.91</v>
      </c>
      <c r="E6" s="54">
        <f>'[2]ข้อมูลโซล่า สนม'!$E$46</f>
        <v>6071.298</v>
      </c>
      <c r="F6" s="52">
        <f aca="true" t="shared" si="0" ref="F6:F16">D6+E6</f>
        <v>12063.207999999999</v>
      </c>
      <c r="G6" s="18">
        <v>22469.6625</v>
      </c>
      <c r="H6" s="20">
        <f aca="true" t="shared" si="1" ref="H6:H16">F6/C6</f>
        <v>60.316039999999994</v>
      </c>
    </row>
    <row r="7" spans="1:8" ht="25.5">
      <c r="A7" s="6" t="s">
        <v>9</v>
      </c>
      <c r="B7" s="61">
        <v>22736</v>
      </c>
      <c r="C7" s="15">
        <v>200</v>
      </c>
      <c r="D7" s="19">
        <v>16756.55</v>
      </c>
      <c r="E7" s="54">
        <f>'[2]ข้อมูลโซล่า สนม'!$G$46</f>
        <v>3870.6989999999996</v>
      </c>
      <c r="F7" s="52">
        <f t="shared" si="0"/>
        <v>20627.249</v>
      </c>
      <c r="G7" s="18">
        <v>63339.75899999999</v>
      </c>
      <c r="H7" s="20">
        <f t="shared" si="1"/>
        <v>103.136245</v>
      </c>
    </row>
    <row r="8" spans="1:8" ht="25.5">
      <c r="A8" s="6" t="s">
        <v>10</v>
      </c>
      <c r="B8" s="61">
        <v>22766</v>
      </c>
      <c r="C8" s="15">
        <v>200</v>
      </c>
      <c r="D8" s="19">
        <v>18976.42</v>
      </c>
      <c r="E8" s="54">
        <f>'[2]ข้อมูลโซล่า สนม'!$I$46</f>
        <v>5209.576999999999</v>
      </c>
      <c r="F8" s="52">
        <f t="shared" si="0"/>
        <v>24185.996999999996</v>
      </c>
      <c r="G8" s="18">
        <v>73248.9812</v>
      </c>
      <c r="H8" s="20">
        <f t="shared" si="1"/>
        <v>120.92998499999997</v>
      </c>
    </row>
    <row r="9" spans="1:8" ht="25.5">
      <c r="A9" s="6" t="s">
        <v>11</v>
      </c>
      <c r="B9" s="61">
        <v>22795</v>
      </c>
      <c r="C9" s="15">
        <v>200</v>
      </c>
      <c r="D9" s="19">
        <v>19615.34</v>
      </c>
      <c r="E9" s="54">
        <f>'[2]ข้อมูลโซล่า สนม'!$K$46</f>
        <v>12913.36</v>
      </c>
      <c r="F9" s="52">
        <f t="shared" si="0"/>
        <v>32528.7</v>
      </c>
      <c r="G9" s="18">
        <v>75519.05900000001</v>
      </c>
      <c r="H9" s="20">
        <f t="shared" si="1"/>
        <v>162.64350000000002</v>
      </c>
    </row>
    <row r="10" spans="1:8" ht="25.5">
      <c r="A10" s="6" t="s">
        <v>12</v>
      </c>
      <c r="B10" s="61">
        <v>22827</v>
      </c>
      <c r="C10" s="15">
        <v>200</v>
      </c>
      <c r="D10" s="19">
        <v>16468.24</v>
      </c>
      <c r="E10" s="54">
        <f>'[2]ข้อมูลโซล่า สนม'!$M$46</f>
        <v>11996.657</v>
      </c>
      <c r="F10" s="52">
        <f t="shared" si="0"/>
        <v>28464.897</v>
      </c>
      <c r="G10" s="18">
        <v>62249.9472</v>
      </c>
      <c r="H10" s="20">
        <f t="shared" si="1"/>
        <v>142.324485</v>
      </c>
    </row>
    <row r="11" spans="1:8" ht="25.5">
      <c r="A11" s="6" t="s">
        <v>13</v>
      </c>
      <c r="B11" s="61">
        <v>22858</v>
      </c>
      <c r="C11" s="15">
        <v>200</v>
      </c>
      <c r="D11" s="19">
        <v>15622.35</v>
      </c>
      <c r="E11" s="54">
        <f>'[2]ข้อมูลโซล่า สนม'!$O$46</f>
        <v>10997.017</v>
      </c>
      <c r="F11" s="52">
        <f t="shared" si="0"/>
        <v>26619.367</v>
      </c>
      <c r="G11" s="18">
        <v>58583.8125</v>
      </c>
      <c r="H11" s="20">
        <f t="shared" si="1"/>
        <v>133.096835</v>
      </c>
    </row>
    <row r="12" spans="1:8" ht="25.5">
      <c r="A12" s="6" t="s">
        <v>14</v>
      </c>
      <c r="B12" s="61">
        <v>22889</v>
      </c>
      <c r="C12" s="15">
        <v>200</v>
      </c>
      <c r="D12" s="19">
        <v>13484.85</v>
      </c>
      <c r="E12" s="54">
        <f>'[2]ข้อมูลโซล่า สนม'!$O$46</f>
        <v>10997.017</v>
      </c>
      <c r="F12" s="52">
        <f t="shared" si="0"/>
        <v>24481.867</v>
      </c>
      <c r="G12" s="18">
        <v>51242.43</v>
      </c>
      <c r="H12" s="20">
        <f t="shared" si="1"/>
        <v>122.409335</v>
      </c>
    </row>
    <row r="13" spans="1:8" ht="25.5">
      <c r="A13" s="6" t="s">
        <v>15</v>
      </c>
      <c r="B13" s="61">
        <v>22919</v>
      </c>
      <c r="C13" s="15">
        <v>200</v>
      </c>
      <c r="D13" s="19">
        <v>12097.33</v>
      </c>
      <c r="E13" s="54">
        <f>'[2]ข้อมูลโซล่า สนม'!$S$46</f>
        <v>11428.362</v>
      </c>
      <c r="F13" s="52">
        <f t="shared" si="0"/>
        <v>23525.692</v>
      </c>
      <c r="G13" s="18">
        <v>46332.7739</v>
      </c>
      <c r="H13" s="20">
        <f t="shared" si="1"/>
        <v>117.62845999999999</v>
      </c>
    </row>
    <row r="14" spans="1:8" ht="25.5">
      <c r="A14" s="6" t="s">
        <v>16</v>
      </c>
      <c r="B14" s="61">
        <v>22949</v>
      </c>
      <c r="C14" s="15">
        <v>200</v>
      </c>
      <c r="D14" s="19">
        <v>13001.23</v>
      </c>
      <c r="E14" s="54">
        <f>'[2]ข้อมูลโซล่า สนม'!$U$46</f>
        <v>8828.795</v>
      </c>
      <c r="F14" s="52">
        <f t="shared" si="0"/>
        <v>21830.025</v>
      </c>
      <c r="G14" s="18">
        <v>50184.7478</v>
      </c>
      <c r="H14" s="20">
        <f t="shared" si="1"/>
        <v>109.150125</v>
      </c>
    </row>
    <row r="15" spans="1:8" ht="25.5">
      <c r="A15" s="6" t="s">
        <v>17</v>
      </c>
      <c r="B15" s="61">
        <v>22980</v>
      </c>
      <c r="C15" s="15">
        <v>200</v>
      </c>
      <c r="D15" s="19">
        <v>9327.38</v>
      </c>
      <c r="E15" s="54">
        <f>'[2]ข้อมูลโซล่า สนม'!$W$46</f>
        <v>10351.010000000002</v>
      </c>
      <c r="F15" s="52">
        <f t="shared" si="0"/>
        <v>19678.39</v>
      </c>
      <c r="G15" s="18">
        <v>34977.674999999996</v>
      </c>
      <c r="H15" s="20">
        <f t="shared" si="1"/>
        <v>98.39195</v>
      </c>
    </row>
    <row r="16" spans="1:8" ht="25.5">
      <c r="A16" s="6" t="s">
        <v>18</v>
      </c>
      <c r="B16" s="61">
        <v>23011</v>
      </c>
      <c r="C16" s="15">
        <v>200</v>
      </c>
      <c r="D16" s="19">
        <v>4908.63</v>
      </c>
      <c r="E16" s="54">
        <f>'[2]ข้อมูลโซล่า สนม'!$Y$46</f>
        <v>9602.512999999999</v>
      </c>
      <c r="F16" s="52">
        <f t="shared" si="0"/>
        <v>14511.143</v>
      </c>
      <c r="G16" s="18">
        <v>17867.413200000003</v>
      </c>
      <c r="H16" s="20">
        <f t="shared" si="1"/>
        <v>72.555715</v>
      </c>
    </row>
    <row r="17" spans="1:8" ht="26.25">
      <c r="A17" s="10" t="s">
        <v>3</v>
      </c>
      <c r="B17" s="10" t="s">
        <v>21</v>
      </c>
      <c r="C17" s="25" t="s">
        <v>21</v>
      </c>
      <c r="D17" s="17">
        <f>SUM(D5:D16)</f>
        <v>158453.97000000003</v>
      </c>
      <c r="E17" s="55">
        <f>SUM(E5:E16)</f>
        <v>102795.014</v>
      </c>
      <c r="F17" s="53">
        <f>SUM(F5:F16)</f>
        <v>261248.98399999997</v>
      </c>
      <c r="G17" s="16">
        <f>SUM(G5:G16)</f>
        <v>601048.0619</v>
      </c>
      <c r="H17" s="26">
        <f>SUM(H5:H16)</f>
        <v>1306.2449199999999</v>
      </c>
    </row>
    <row r="18" spans="1:8" ht="26.25">
      <c r="A18" s="11" t="s">
        <v>4</v>
      </c>
      <c r="B18" s="12" t="s">
        <v>21</v>
      </c>
      <c r="C18" s="25">
        <f aca="true" t="shared" si="2" ref="C18:H18">AVERAGE(C5:C16)</f>
        <v>200</v>
      </c>
      <c r="D18" s="17">
        <f t="shared" si="2"/>
        <v>13204.497500000003</v>
      </c>
      <c r="E18" s="55">
        <f t="shared" si="2"/>
        <v>8566.251166666667</v>
      </c>
      <c r="F18" s="53">
        <f t="shared" si="2"/>
        <v>21770.748666666663</v>
      </c>
      <c r="G18" s="16">
        <f t="shared" si="2"/>
        <v>50087.33849166666</v>
      </c>
      <c r="H18" s="26">
        <f t="shared" si="2"/>
        <v>108.85374333333333</v>
      </c>
    </row>
    <row r="19" spans="1:8" ht="26.25">
      <c r="A19" s="21"/>
      <c r="B19" s="22"/>
      <c r="C19" s="23"/>
      <c r="D19" s="24"/>
      <c r="E19" s="24"/>
      <c r="F19" s="24"/>
      <c r="G19" s="24"/>
      <c r="H19" s="24"/>
    </row>
    <row r="20" spans="1:8" ht="25.5">
      <c r="A20" s="7"/>
      <c r="B20" s="7"/>
      <c r="C20" s="8"/>
      <c r="D20" s="8"/>
      <c r="E20" s="8"/>
      <c r="F20" s="8"/>
      <c r="G20" s="8"/>
      <c r="H20" s="8"/>
    </row>
    <row r="21" spans="1:8" ht="26.25">
      <c r="A21" s="2"/>
      <c r="B21" s="3"/>
      <c r="C21" s="8"/>
      <c r="D21" s="8"/>
      <c r="E21" s="8"/>
      <c r="F21" s="8"/>
      <c r="G21" s="8"/>
      <c r="H21" s="8"/>
    </row>
    <row r="22" spans="1:8" ht="25.5">
      <c r="A22" s="7"/>
      <c r="B22" s="7"/>
      <c r="C22" s="7"/>
      <c r="D22" s="7"/>
      <c r="E22" s="7"/>
      <c r="F22" s="7"/>
      <c r="G22" s="7"/>
      <c r="H22" s="7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zoomScaleSheetLayoutView="70" zoomScalePageLayoutView="0" workbookViewId="0" topLeftCell="A1">
      <selection activeCell="R5" sqref="R5"/>
    </sheetView>
  </sheetViews>
  <sheetFormatPr defaultColWidth="9.140625" defaultRowHeight="12.75"/>
  <cols>
    <col min="1" max="1" width="19.140625" style="4" customWidth="1"/>
    <col min="2" max="2" width="13.7109375" style="4" customWidth="1"/>
    <col min="3" max="3" width="15.00390625" style="87" customWidth="1"/>
    <col min="4" max="4" width="15.00390625" style="88" hidden="1" customWidth="1"/>
    <col min="5" max="5" width="15.00390625" style="87" customWidth="1"/>
    <col min="6" max="8" width="15.00390625" style="88" hidden="1" customWidth="1"/>
    <col min="9" max="9" width="15.00390625" style="87" hidden="1" customWidth="1"/>
    <col min="10" max="10" width="15.00390625" style="88" hidden="1" customWidth="1"/>
    <col min="11" max="11" width="15.28125" style="4" customWidth="1"/>
    <col min="12" max="12" width="15.140625" style="88" hidden="1" customWidth="1"/>
    <col min="13" max="13" width="13.57421875" style="123" customWidth="1"/>
    <col min="14" max="14" width="15.7109375" style="121" customWidth="1"/>
    <col min="15" max="15" width="17.7109375" style="4" customWidth="1"/>
    <col min="16" max="16" width="13.57421875" style="90" customWidth="1"/>
    <col min="17" max="17" width="9.140625" style="4" customWidth="1"/>
    <col min="18" max="18" width="9.8515625" style="4" bestFit="1" customWidth="1"/>
    <col min="19" max="16384" width="9.140625" style="4" customWidth="1"/>
  </cols>
  <sheetData>
    <row r="1" ht="25.5">
      <c r="N1" s="89"/>
    </row>
    <row r="2" spans="1:16" ht="26.25">
      <c r="A2" s="14" t="s">
        <v>20</v>
      </c>
      <c r="B2" s="14"/>
      <c r="C2" s="91"/>
      <c r="D2" s="92"/>
      <c r="E2" s="91"/>
      <c r="F2" s="92"/>
      <c r="G2" s="92"/>
      <c r="H2" s="92"/>
      <c r="I2" s="91"/>
      <c r="J2" s="92"/>
      <c r="K2" s="14"/>
      <c r="L2" s="92"/>
      <c r="M2" s="124"/>
      <c r="N2" s="93"/>
      <c r="O2" s="122"/>
      <c r="P2" s="94"/>
    </row>
    <row r="3" spans="1:16" ht="26.25">
      <c r="A3" s="2" t="s">
        <v>38</v>
      </c>
      <c r="B3" s="14"/>
      <c r="C3" s="91"/>
      <c r="D3" s="92"/>
      <c r="E3" s="91"/>
      <c r="F3" s="92"/>
      <c r="G3" s="92"/>
      <c r="H3" s="92"/>
      <c r="I3" s="91"/>
      <c r="J3" s="92"/>
      <c r="K3" s="14"/>
      <c r="L3" s="92"/>
      <c r="M3" s="124"/>
      <c r="N3" s="93"/>
      <c r="P3" s="94"/>
    </row>
    <row r="4" spans="1:16" s="1" customFormat="1" ht="105">
      <c r="A4" s="5" t="s">
        <v>5</v>
      </c>
      <c r="B4" s="9" t="s">
        <v>0</v>
      </c>
      <c r="C4" s="56" t="s">
        <v>39</v>
      </c>
      <c r="D4" s="95" t="s">
        <v>40</v>
      </c>
      <c r="E4" s="56" t="s">
        <v>41</v>
      </c>
      <c r="F4" s="95" t="s">
        <v>42</v>
      </c>
      <c r="G4" s="96" t="s">
        <v>43</v>
      </c>
      <c r="H4" s="97" t="s">
        <v>44</v>
      </c>
      <c r="I4" s="96" t="s">
        <v>45</v>
      </c>
      <c r="J4" s="97" t="s">
        <v>46</v>
      </c>
      <c r="K4" s="56" t="s">
        <v>47</v>
      </c>
      <c r="L4" s="95" t="s">
        <v>48</v>
      </c>
      <c r="M4" s="125" t="s">
        <v>49</v>
      </c>
      <c r="N4" s="58" t="s">
        <v>50</v>
      </c>
      <c r="O4" s="57" t="s">
        <v>33</v>
      </c>
      <c r="P4" s="59" t="s">
        <v>51</v>
      </c>
    </row>
    <row r="5" spans="1:18" ht="25.5">
      <c r="A5" s="6" t="s">
        <v>7</v>
      </c>
      <c r="B5" s="61">
        <v>22677</v>
      </c>
      <c r="C5" s="19">
        <v>3000</v>
      </c>
      <c r="D5" s="98">
        <v>11070</v>
      </c>
      <c r="E5" s="19">
        <v>12203.74</v>
      </c>
      <c r="F5" s="98">
        <v>45031.800599999995</v>
      </c>
      <c r="G5" s="99">
        <v>100</v>
      </c>
      <c r="H5" s="100">
        <v>369</v>
      </c>
      <c r="I5" s="99">
        <v>1500</v>
      </c>
      <c r="J5" s="100">
        <v>5535</v>
      </c>
      <c r="K5" s="19">
        <f>G5+I5</f>
        <v>1600</v>
      </c>
      <c r="L5" s="98">
        <f>H5+J5</f>
        <v>5904</v>
      </c>
      <c r="M5" s="126">
        <f>C5+E5+K5</f>
        <v>16803.739999999998</v>
      </c>
      <c r="N5" s="54">
        <v>528.7090000000001</v>
      </c>
      <c r="O5" s="52">
        <f>M5+N5</f>
        <v>17332.448999999997</v>
      </c>
      <c r="P5" s="101">
        <f aca="true" t="shared" si="0" ref="P5:P12">D5+F5+L5</f>
        <v>62005.800599999995</v>
      </c>
      <c r="R5" s="102"/>
    </row>
    <row r="6" spans="1:16" ht="25.5">
      <c r="A6" s="6" t="s">
        <v>8</v>
      </c>
      <c r="B6" s="61">
        <v>22705</v>
      </c>
      <c r="C6" s="19">
        <v>3520</v>
      </c>
      <c r="D6" s="98">
        <v>13200</v>
      </c>
      <c r="E6" s="19">
        <v>5991.91</v>
      </c>
      <c r="F6" s="98">
        <v>22469.6625</v>
      </c>
      <c r="G6" s="99">
        <v>300</v>
      </c>
      <c r="H6" s="100">
        <v>1125</v>
      </c>
      <c r="I6" s="99">
        <v>1600</v>
      </c>
      <c r="J6" s="100">
        <v>6000</v>
      </c>
      <c r="K6" s="19">
        <f aca="true" t="shared" si="1" ref="K6:L13">G6+I6</f>
        <v>1900</v>
      </c>
      <c r="L6" s="98">
        <f t="shared" si="1"/>
        <v>7125</v>
      </c>
      <c r="M6" s="126">
        <f aca="true" t="shared" si="2" ref="M6:M13">C6+E6+K6</f>
        <v>11411.91</v>
      </c>
      <c r="N6" s="54">
        <v>6071.298</v>
      </c>
      <c r="O6" s="52">
        <f aca="true" t="shared" si="3" ref="O6:O16">M6+N6</f>
        <v>17483.208</v>
      </c>
      <c r="P6" s="101">
        <f t="shared" si="0"/>
        <v>42794.6625</v>
      </c>
    </row>
    <row r="7" spans="1:16" ht="25.5">
      <c r="A7" s="6" t="s">
        <v>9</v>
      </c>
      <c r="B7" s="61">
        <v>22736</v>
      </c>
      <c r="C7" s="19">
        <v>4640</v>
      </c>
      <c r="D7" s="98">
        <v>17539.2</v>
      </c>
      <c r="E7" s="19">
        <v>16756.55</v>
      </c>
      <c r="F7" s="98">
        <v>63339.75899999999</v>
      </c>
      <c r="G7" s="99">
        <v>950</v>
      </c>
      <c r="H7" s="100">
        <v>3591</v>
      </c>
      <c r="I7" s="99">
        <v>2100</v>
      </c>
      <c r="J7" s="100">
        <v>7938</v>
      </c>
      <c r="K7" s="19">
        <f t="shared" si="1"/>
        <v>3050</v>
      </c>
      <c r="L7" s="98">
        <f t="shared" si="1"/>
        <v>11529</v>
      </c>
      <c r="M7" s="126">
        <f t="shared" si="2"/>
        <v>24446.55</v>
      </c>
      <c r="N7" s="54">
        <v>3870.6989999999996</v>
      </c>
      <c r="O7" s="52">
        <f t="shared" si="3"/>
        <v>28317.249</v>
      </c>
      <c r="P7" s="101">
        <f t="shared" si="0"/>
        <v>92407.95899999999</v>
      </c>
    </row>
    <row r="8" spans="1:16" ht="25.5">
      <c r="A8" s="6" t="s">
        <v>10</v>
      </c>
      <c r="B8" s="61">
        <v>22766</v>
      </c>
      <c r="C8" s="19">
        <v>5360</v>
      </c>
      <c r="D8" s="98">
        <v>20689.6</v>
      </c>
      <c r="E8" s="19">
        <v>18976.42</v>
      </c>
      <c r="F8" s="98">
        <v>73248.9812</v>
      </c>
      <c r="G8" s="99">
        <v>1600</v>
      </c>
      <c r="H8" s="100">
        <v>6176</v>
      </c>
      <c r="I8" s="99">
        <v>2300</v>
      </c>
      <c r="J8" s="100">
        <v>8878</v>
      </c>
      <c r="K8" s="19">
        <f t="shared" si="1"/>
        <v>3900</v>
      </c>
      <c r="L8" s="98">
        <f t="shared" si="1"/>
        <v>15054</v>
      </c>
      <c r="M8" s="126">
        <f t="shared" si="2"/>
        <v>28236.42</v>
      </c>
      <c r="N8" s="54">
        <v>5209.576999999999</v>
      </c>
      <c r="O8" s="52">
        <f t="shared" si="3"/>
        <v>33445.996999999996</v>
      </c>
      <c r="P8" s="101">
        <f t="shared" si="0"/>
        <v>108992.58119999999</v>
      </c>
    </row>
    <row r="9" spans="1:16" ht="25.5">
      <c r="A9" s="6" t="s">
        <v>11</v>
      </c>
      <c r="B9" s="61">
        <v>22795</v>
      </c>
      <c r="C9" s="19">
        <v>4760</v>
      </c>
      <c r="D9" s="98">
        <v>18326</v>
      </c>
      <c r="E9" s="19">
        <v>19615.34</v>
      </c>
      <c r="F9" s="98">
        <v>75519.05900000001</v>
      </c>
      <c r="G9" s="99">
        <v>1600</v>
      </c>
      <c r="H9" s="100">
        <v>6160</v>
      </c>
      <c r="I9" s="99">
        <v>2000</v>
      </c>
      <c r="J9" s="100">
        <v>7700</v>
      </c>
      <c r="K9" s="19">
        <f t="shared" si="1"/>
        <v>3600</v>
      </c>
      <c r="L9" s="98">
        <f t="shared" si="1"/>
        <v>13860</v>
      </c>
      <c r="M9" s="126">
        <f t="shared" si="2"/>
        <v>27975.34</v>
      </c>
      <c r="N9" s="54">
        <v>12913.36</v>
      </c>
      <c r="O9" s="52">
        <f t="shared" si="3"/>
        <v>40888.7</v>
      </c>
      <c r="P9" s="101">
        <f t="shared" si="0"/>
        <v>107705.05900000001</v>
      </c>
    </row>
    <row r="10" spans="1:16" ht="25.5">
      <c r="A10" s="6" t="s">
        <v>12</v>
      </c>
      <c r="B10" s="61">
        <v>22827</v>
      </c>
      <c r="C10" s="19">
        <v>5960</v>
      </c>
      <c r="D10" s="98">
        <v>22528.8</v>
      </c>
      <c r="E10" s="19">
        <v>16468.24</v>
      </c>
      <c r="F10" s="98">
        <v>62249.9472</v>
      </c>
      <c r="G10" s="99">
        <v>1800</v>
      </c>
      <c r="H10" s="100">
        <v>6804</v>
      </c>
      <c r="I10" s="99">
        <v>2500</v>
      </c>
      <c r="J10" s="100">
        <v>9450</v>
      </c>
      <c r="K10" s="19">
        <f t="shared" si="1"/>
        <v>4300</v>
      </c>
      <c r="L10" s="98">
        <f t="shared" si="1"/>
        <v>16254</v>
      </c>
      <c r="M10" s="126">
        <f t="shared" si="2"/>
        <v>26728.24</v>
      </c>
      <c r="N10" s="54">
        <v>11996.657</v>
      </c>
      <c r="O10" s="52">
        <f t="shared" si="3"/>
        <v>38724.897</v>
      </c>
      <c r="P10" s="101">
        <f t="shared" si="0"/>
        <v>101032.7472</v>
      </c>
    </row>
    <row r="11" spans="1:16" ht="25.5">
      <c r="A11" s="6" t="s">
        <v>13</v>
      </c>
      <c r="B11" s="61">
        <v>22858</v>
      </c>
      <c r="C11" s="19">
        <v>5280</v>
      </c>
      <c r="D11" s="98">
        <v>19800</v>
      </c>
      <c r="E11" s="19">
        <v>15622.35</v>
      </c>
      <c r="F11" s="98">
        <v>58583.8125</v>
      </c>
      <c r="G11" s="99">
        <v>1400</v>
      </c>
      <c r="H11" s="100">
        <v>5250</v>
      </c>
      <c r="I11" s="99">
        <v>2100</v>
      </c>
      <c r="J11" s="100">
        <v>7875</v>
      </c>
      <c r="K11" s="19">
        <f t="shared" si="1"/>
        <v>3500</v>
      </c>
      <c r="L11" s="98">
        <f t="shared" si="1"/>
        <v>13125</v>
      </c>
      <c r="M11" s="126">
        <f t="shared" si="2"/>
        <v>24402.35</v>
      </c>
      <c r="N11" s="54">
        <v>10997.017</v>
      </c>
      <c r="O11" s="52">
        <f t="shared" si="3"/>
        <v>35399.367</v>
      </c>
      <c r="P11" s="101">
        <f t="shared" si="0"/>
        <v>91508.8125</v>
      </c>
    </row>
    <row r="12" spans="1:16" ht="25.5">
      <c r="A12" s="6" t="s">
        <v>14</v>
      </c>
      <c r="B12" s="61">
        <v>22889</v>
      </c>
      <c r="C12" s="19">
        <v>4160</v>
      </c>
      <c r="D12" s="98">
        <v>15808</v>
      </c>
      <c r="E12" s="19">
        <v>13484.85</v>
      </c>
      <c r="F12" s="98">
        <v>51242.43</v>
      </c>
      <c r="G12" s="99">
        <v>1100</v>
      </c>
      <c r="H12" s="100">
        <v>4180</v>
      </c>
      <c r="I12" s="99">
        <v>1700</v>
      </c>
      <c r="J12" s="100">
        <v>6460</v>
      </c>
      <c r="K12" s="19">
        <f t="shared" si="1"/>
        <v>2800</v>
      </c>
      <c r="L12" s="98">
        <f t="shared" si="1"/>
        <v>10640</v>
      </c>
      <c r="M12" s="126">
        <f t="shared" si="2"/>
        <v>20444.85</v>
      </c>
      <c r="N12" s="54">
        <v>10997.017</v>
      </c>
      <c r="O12" s="52">
        <f t="shared" si="3"/>
        <v>31441.867</v>
      </c>
      <c r="P12" s="101">
        <f t="shared" si="0"/>
        <v>77690.43</v>
      </c>
    </row>
    <row r="13" spans="1:16" ht="25.5">
      <c r="A13" s="6" t="s">
        <v>15</v>
      </c>
      <c r="B13" s="61">
        <v>22919</v>
      </c>
      <c r="C13" s="19">
        <v>4280</v>
      </c>
      <c r="D13" s="98">
        <v>16392.4</v>
      </c>
      <c r="E13" s="19">
        <v>12097.33</v>
      </c>
      <c r="F13" s="98">
        <v>46332.7739</v>
      </c>
      <c r="G13" s="99">
        <v>1200</v>
      </c>
      <c r="H13" s="100">
        <v>4596</v>
      </c>
      <c r="I13" s="99">
        <v>1900</v>
      </c>
      <c r="J13" s="100">
        <v>7277</v>
      </c>
      <c r="K13" s="19">
        <f t="shared" si="1"/>
        <v>3100</v>
      </c>
      <c r="L13" s="98">
        <f t="shared" si="1"/>
        <v>11873</v>
      </c>
      <c r="M13" s="126">
        <f t="shared" si="2"/>
        <v>19477.33</v>
      </c>
      <c r="N13" s="54">
        <v>11428.362</v>
      </c>
      <c r="O13" s="52">
        <f t="shared" si="3"/>
        <v>30905.692000000003</v>
      </c>
      <c r="P13" s="101">
        <f>D13+F13+L13</f>
        <v>74598.1739</v>
      </c>
    </row>
    <row r="14" spans="1:16" ht="25.5">
      <c r="A14" s="6" t="s">
        <v>16</v>
      </c>
      <c r="B14" s="61">
        <v>22949</v>
      </c>
      <c r="C14" s="11">
        <v>5400</v>
      </c>
      <c r="D14" s="103">
        <v>20844</v>
      </c>
      <c r="E14" s="19">
        <v>13001.23</v>
      </c>
      <c r="F14" s="103">
        <v>50184.7478</v>
      </c>
      <c r="G14" s="99">
        <v>1600</v>
      </c>
      <c r="H14" s="100">
        <v>6176</v>
      </c>
      <c r="I14" s="104">
        <v>2200</v>
      </c>
      <c r="J14" s="105">
        <v>8492</v>
      </c>
      <c r="K14" s="19">
        <f aca="true" t="shared" si="4" ref="K14:L16">G14+I14</f>
        <v>3800</v>
      </c>
      <c r="L14" s="98">
        <f t="shared" si="4"/>
        <v>14668</v>
      </c>
      <c r="M14" s="126">
        <f>C14+E14+K14</f>
        <v>22201.23</v>
      </c>
      <c r="N14" s="54">
        <v>8828.795</v>
      </c>
      <c r="O14" s="52">
        <f t="shared" si="3"/>
        <v>31030.025</v>
      </c>
      <c r="P14" s="101">
        <f>D14+F14+L14</f>
        <v>85696.7478</v>
      </c>
    </row>
    <row r="15" spans="1:16" ht="25.5">
      <c r="A15" s="6" t="s">
        <v>17</v>
      </c>
      <c r="B15" s="61">
        <v>22980</v>
      </c>
      <c r="C15" s="11">
        <v>4280</v>
      </c>
      <c r="D15" s="103">
        <v>16050</v>
      </c>
      <c r="E15" s="19">
        <v>9327.38</v>
      </c>
      <c r="F15" s="103">
        <v>34977.674999999996</v>
      </c>
      <c r="G15" s="99">
        <v>800</v>
      </c>
      <c r="H15" s="100">
        <v>3000</v>
      </c>
      <c r="I15" s="104">
        <v>1700</v>
      </c>
      <c r="J15" s="105">
        <v>6375</v>
      </c>
      <c r="K15" s="19">
        <f t="shared" si="4"/>
        <v>2500</v>
      </c>
      <c r="L15" s="98">
        <f t="shared" si="4"/>
        <v>9375</v>
      </c>
      <c r="M15" s="126">
        <f>C15+E15+K15</f>
        <v>16107.38</v>
      </c>
      <c r="N15" s="54">
        <v>10351.010000000002</v>
      </c>
      <c r="O15" s="52">
        <f t="shared" si="3"/>
        <v>26458.39</v>
      </c>
      <c r="P15" s="101">
        <f>D15+F15+L15</f>
        <v>60402.674999999996</v>
      </c>
    </row>
    <row r="16" spans="1:16" ht="25.5">
      <c r="A16" s="6" t="s">
        <v>18</v>
      </c>
      <c r="B16" s="61">
        <v>23011</v>
      </c>
      <c r="C16" s="11">
        <v>3720</v>
      </c>
      <c r="D16" s="103">
        <v>13540.800000000001</v>
      </c>
      <c r="E16" s="19">
        <v>4908.63</v>
      </c>
      <c r="F16" s="103">
        <v>17867.413200000003</v>
      </c>
      <c r="G16" s="99">
        <v>150</v>
      </c>
      <c r="H16" s="100">
        <v>546</v>
      </c>
      <c r="I16" s="104">
        <v>1200</v>
      </c>
      <c r="J16" s="105">
        <v>4368</v>
      </c>
      <c r="K16" s="19">
        <f t="shared" si="4"/>
        <v>1350</v>
      </c>
      <c r="L16" s="98">
        <f t="shared" si="4"/>
        <v>4914</v>
      </c>
      <c r="M16" s="126">
        <f>C16+E16+K16</f>
        <v>9978.630000000001</v>
      </c>
      <c r="N16" s="54">
        <v>9602.512999999999</v>
      </c>
      <c r="O16" s="52">
        <f t="shared" si="3"/>
        <v>19581.143</v>
      </c>
      <c r="P16" s="101">
        <f>D16+F16+L16</f>
        <v>36322.213200000006</v>
      </c>
    </row>
    <row r="17" spans="1:16" ht="26.25">
      <c r="A17" s="10" t="s">
        <v>3</v>
      </c>
      <c r="B17" s="10" t="s">
        <v>21</v>
      </c>
      <c r="C17" s="17">
        <f>SUM(C5:C16)</f>
        <v>54360</v>
      </c>
      <c r="D17" s="106">
        <f aca="true" t="shared" si="5" ref="D17:L17">SUM(D5:D16)</f>
        <v>205788.79999999996</v>
      </c>
      <c r="E17" s="17">
        <f t="shared" si="5"/>
        <v>158453.97000000003</v>
      </c>
      <c r="F17" s="106">
        <f t="shared" si="5"/>
        <v>601048.0619</v>
      </c>
      <c r="G17" s="107">
        <f>SUM(G5:G16)</f>
        <v>12600</v>
      </c>
      <c r="H17" s="107">
        <f>SUM(H5:H16)</f>
        <v>47973</v>
      </c>
      <c r="I17" s="107">
        <f>SUM(I5:I16)</f>
        <v>22800</v>
      </c>
      <c r="J17" s="107">
        <f>SUM(J5:J16)</f>
        <v>86348</v>
      </c>
      <c r="K17" s="17">
        <f t="shared" si="5"/>
        <v>35400</v>
      </c>
      <c r="L17" s="106">
        <f t="shared" si="5"/>
        <v>134321</v>
      </c>
      <c r="M17" s="127">
        <f>SUM(M5:M16)</f>
        <v>248213.97</v>
      </c>
      <c r="N17" s="55">
        <f>SUM(N5:N16)</f>
        <v>102795.014</v>
      </c>
      <c r="O17" s="53">
        <f>SUM(O5:O16)</f>
        <v>351008.984</v>
      </c>
      <c r="P17" s="108">
        <f>SUM(P5:P16)</f>
        <v>941157.8619</v>
      </c>
    </row>
    <row r="18" spans="1:16" ht="26.25">
      <c r="A18" s="11" t="s">
        <v>4</v>
      </c>
      <c r="B18" s="12" t="s">
        <v>21</v>
      </c>
      <c r="C18" s="17">
        <f>AVERAGE(C5:C16)</f>
        <v>4530</v>
      </c>
      <c r="D18" s="106">
        <f aca="true" t="shared" si="6" ref="D18:L18">AVERAGE(D5:D16)</f>
        <v>17149.066666666662</v>
      </c>
      <c r="E18" s="17">
        <f t="shared" si="6"/>
        <v>13204.497500000003</v>
      </c>
      <c r="F18" s="106">
        <f t="shared" si="6"/>
        <v>50087.33849166666</v>
      </c>
      <c r="G18" s="107">
        <f>AVERAGE(G5:G16)</f>
        <v>1050</v>
      </c>
      <c r="H18" s="107">
        <f>AVERAGE(H5:H16)</f>
        <v>3997.75</v>
      </c>
      <c r="I18" s="107">
        <f>AVERAGE(I5:I16)</f>
        <v>1900</v>
      </c>
      <c r="J18" s="107">
        <f>AVERAGE(J5:J16)</f>
        <v>7195.666666666667</v>
      </c>
      <c r="K18" s="17">
        <f t="shared" si="6"/>
        <v>2950</v>
      </c>
      <c r="L18" s="106">
        <f t="shared" si="6"/>
        <v>11193.416666666666</v>
      </c>
      <c r="M18" s="127">
        <f>AVERAGE(M5:M16)</f>
        <v>20684.4975</v>
      </c>
      <c r="N18" s="55">
        <f>AVERAGE(N5:N16)</f>
        <v>8566.251166666667</v>
      </c>
      <c r="O18" s="53">
        <f>AVERAGE(O5:O16)</f>
        <v>29250.748666666666</v>
      </c>
      <c r="P18" s="108">
        <f>AVERAGE(P5:P16)</f>
        <v>78429.821825</v>
      </c>
    </row>
    <row r="19" spans="1:16" ht="26.25">
      <c r="A19" s="21"/>
      <c r="B19" s="22"/>
      <c r="C19" s="23"/>
      <c r="D19" s="109"/>
      <c r="E19" s="23"/>
      <c r="F19" s="109"/>
      <c r="G19" s="109"/>
      <c r="H19" s="109"/>
      <c r="I19" s="23"/>
      <c r="J19" s="109"/>
      <c r="K19" s="24"/>
      <c r="L19" s="110"/>
      <c r="M19" s="128"/>
      <c r="N19" s="111"/>
      <c r="P19" s="112"/>
    </row>
    <row r="20" spans="1:16" ht="25.5">
      <c r="A20" s="7"/>
      <c r="B20" s="7"/>
      <c r="C20" s="113"/>
      <c r="D20" s="114"/>
      <c r="E20" s="113"/>
      <c r="F20" s="114"/>
      <c r="G20" s="114"/>
      <c r="H20" s="114"/>
      <c r="I20" s="113"/>
      <c r="J20" s="114"/>
      <c r="K20" s="8"/>
      <c r="L20" s="114"/>
      <c r="M20" s="129"/>
      <c r="N20" s="115"/>
      <c r="P20" s="116"/>
    </row>
    <row r="21" spans="1:16" ht="25.5">
      <c r="A21" s="7"/>
      <c r="B21" s="7"/>
      <c r="C21" s="113"/>
      <c r="D21" s="114"/>
      <c r="E21" s="113"/>
      <c r="F21" s="114"/>
      <c r="G21" s="114"/>
      <c r="H21" s="114"/>
      <c r="I21" s="113"/>
      <c r="J21" s="114"/>
      <c r="K21" s="8"/>
      <c r="L21" s="114"/>
      <c r="M21" s="129"/>
      <c r="N21" s="115"/>
      <c r="P21" s="116"/>
    </row>
    <row r="22" spans="1:16" ht="26.25">
      <c r="A22" s="2"/>
      <c r="B22" s="3"/>
      <c r="C22" s="113"/>
      <c r="D22" s="114"/>
      <c r="E22" s="113"/>
      <c r="F22" s="114"/>
      <c r="G22" s="114"/>
      <c r="H22" s="114"/>
      <c r="I22" s="113"/>
      <c r="J22" s="114"/>
      <c r="K22" s="8"/>
      <c r="L22" s="114"/>
      <c r="M22" s="129"/>
      <c r="N22" s="115"/>
      <c r="P22" s="116"/>
    </row>
    <row r="23" spans="1:16" ht="25.5">
      <c r="A23" s="7"/>
      <c r="B23" s="7"/>
      <c r="C23" s="117"/>
      <c r="D23" s="118"/>
      <c r="E23" s="117"/>
      <c r="F23" s="118"/>
      <c r="G23" s="118"/>
      <c r="H23" s="118"/>
      <c r="I23" s="117"/>
      <c r="J23" s="118"/>
      <c r="K23" s="7"/>
      <c r="L23" s="118"/>
      <c r="M23" s="130"/>
      <c r="N23" s="119"/>
      <c r="P23" s="120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70" zoomScalePageLayoutView="0" workbookViewId="0" topLeftCell="A1">
      <selection activeCell="D5" sqref="D5"/>
    </sheetView>
  </sheetViews>
  <sheetFormatPr defaultColWidth="9.140625" defaultRowHeight="12.75"/>
  <cols>
    <col min="1" max="1" width="14.57421875" style="4" customWidth="1"/>
    <col min="2" max="2" width="13.7109375" style="4" hidden="1" customWidth="1"/>
    <col min="3" max="3" width="10.00390625" style="4" customWidth="1"/>
    <col min="4" max="5" width="16.7109375" style="4" customWidth="1"/>
    <col min="6" max="6" width="16.7109375" style="62" customWidth="1"/>
    <col min="7" max="7" width="14.7109375" style="4" customWidth="1"/>
    <col min="8" max="8" width="17.28125" style="4" customWidth="1"/>
    <col min="9" max="16384" width="9.140625" style="4" customWidth="1"/>
  </cols>
  <sheetData>
    <row r="1" ht="25.5">
      <c r="H1" s="13" t="s">
        <v>19</v>
      </c>
    </row>
    <row r="2" spans="1:8" ht="26.25">
      <c r="A2" s="14" t="s">
        <v>20</v>
      </c>
      <c r="B2" s="14"/>
      <c r="C2" s="14"/>
      <c r="D2" s="14"/>
      <c r="E2" s="14"/>
      <c r="F2" s="63"/>
      <c r="G2" s="14"/>
      <c r="H2" s="14"/>
    </row>
    <row r="3" spans="1:8" ht="26.25">
      <c r="A3" s="2" t="s">
        <v>38</v>
      </c>
      <c r="B3" s="14"/>
      <c r="C3" s="14"/>
      <c r="D3" s="14"/>
      <c r="E3" s="14"/>
      <c r="F3" s="63"/>
      <c r="G3" s="14"/>
      <c r="H3" s="14"/>
    </row>
    <row r="4" spans="1:8" s="1" customFormat="1" ht="110.25" customHeight="1">
      <c r="A4" s="5" t="s">
        <v>5</v>
      </c>
      <c r="B4" s="9" t="s">
        <v>0</v>
      </c>
      <c r="C4" s="5" t="s">
        <v>2</v>
      </c>
      <c r="D4" s="56" t="s">
        <v>32</v>
      </c>
      <c r="E4" s="58" t="s">
        <v>50</v>
      </c>
      <c r="F4" s="57" t="s">
        <v>33</v>
      </c>
      <c r="G4" s="60" t="s">
        <v>6</v>
      </c>
      <c r="H4" s="5" t="s">
        <v>1</v>
      </c>
    </row>
    <row r="5" spans="1:8" ht="25.5">
      <c r="A5" s="6" t="s">
        <v>7</v>
      </c>
      <c r="B5" s="6"/>
      <c r="C5" s="15">
        <v>200</v>
      </c>
      <c r="D5" s="19">
        <f>'จดบันทึกไฟฟ้า-สนม.'!M5</f>
        <v>16803.739999999998</v>
      </c>
      <c r="E5" s="54">
        <f>'จดบันทึกไฟฟ้า-สนม.'!N5</f>
        <v>528.7090000000001</v>
      </c>
      <c r="F5" s="52">
        <f>D5+E5</f>
        <v>17332.448999999997</v>
      </c>
      <c r="G5" s="18">
        <f>'จดบันทึกไฟฟ้า-สนม.'!P5</f>
        <v>62005.800599999995</v>
      </c>
      <c r="H5" s="20">
        <f>F5/C5</f>
        <v>86.66224499999998</v>
      </c>
    </row>
    <row r="6" spans="1:8" ht="25.5">
      <c r="A6" s="6" t="s">
        <v>8</v>
      </c>
      <c r="B6" s="6"/>
      <c r="C6" s="15">
        <v>200</v>
      </c>
      <c r="D6" s="19">
        <f>'จดบันทึกไฟฟ้า-สนม.'!M6</f>
        <v>11411.91</v>
      </c>
      <c r="E6" s="54">
        <f>'จดบันทึกไฟฟ้า-สนม.'!N6</f>
        <v>6071.298</v>
      </c>
      <c r="F6" s="52">
        <f aca="true" t="shared" si="0" ref="F6:F16">D6+E6</f>
        <v>17483.208</v>
      </c>
      <c r="G6" s="18">
        <f>'จดบันทึกไฟฟ้า-สนม.'!P6</f>
        <v>42794.6625</v>
      </c>
      <c r="H6" s="20">
        <f aca="true" t="shared" si="1" ref="H6:H16">F6/C6</f>
        <v>87.41604</v>
      </c>
    </row>
    <row r="7" spans="1:8" ht="25.5">
      <c r="A7" s="6" t="s">
        <v>9</v>
      </c>
      <c r="B7" s="6"/>
      <c r="C7" s="15">
        <v>200</v>
      </c>
      <c r="D7" s="19">
        <f>'จดบันทึกไฟฟ้า-สนม.'!M7</f>
        <v>24446.55</v>
      </c>
      <c r="E7" s="54">
        <f>'จดบันทึกไฟฟ้า-สนม.'!N7</f>
        <v>3870.6989999999996</v>
      </c>
      <c r="F7" s="52">
        <f t="shared" si="0"/>
        <v>28317.249</v>
      </c>
      <c r="G7" s="18">
        <f>'จดบันทึกไฟฟ้า-สนม.'!P7</f>
        <v>92407.95899999999</v>
      </c>
      <c r="H7" s="20">
        <f t="shared" si="1"/>
        <v>141.586245</v>
      </c>
    </row>
    <row r="8" spans="1:8" ht="25.5">
      <c r="A8" s="6" t="s">
        <v>10</v>
      </c>
      <c r="B8" s="6"/>
      <c r="C8" s="15">
        <v>200</v>
      </c>
      <c r="D8" s="19">
        <f>'จดบันทึกไฟฟ้า-สนม.'!M8</f>
        <v>28236.42</v>
      </c>
      <c r="E8" s="54">
        <f>'จดบันทึกไฟฟ้า-สนม.'!N8</f>
        <v>5209.576999999999</v>
      </c>
      <c r="F8" s="52">
        <f t="shared" si="0"/>
        <v>33445.996999999996</v>
      </c>
      <c r="G8" s="18">
        <f>'จดบันทึกไฟฟ้า-สนม.'!P8</f>
        <v>108992.58119999999</v>
      </c>
      <c r="H8" s="20">
        <f t="shared" si="1"/>
        <v>167.22998499999997</v>
      </c>
    </row>
    <row r="9" spans="1:8" ht="25.5">
      <c r="A9" s="6" t="s">
        <v>11</v>
      </c>
      <c r="B9" s="6"/>
      <c r="C9" s="15">
        <v>200</v>
      </c>
      <c r="D9" s="19">
        <f>'จดบันทึกไฟฟ้า-สนม.'!M9</f>
        <v>27975.34</v>
      </c>
      <c r="E9" s="54">
        <f>'จดบันทึกไฟฟ้า-สนม.'!N9</f>
        <v>12913.36</v>
      </c>
      <c r="F9" s="52">
        <f t="shared" si="0"/>
        <v>40888.7</v>
      </c>
      <c r="G9" s="18">
        <f>'จดบันทึกไฟฟ้า-สนม.'!P9</f>
        <v>107705.05900000001</v>
      </c>
      <c r="H9" s="20">
        <f t="shared" si="1"/>
        <v>204.44349999999997</v>
      </c>
    </row>
    <row r="10" spans="1:8" ht="25.5">
      <c r="A10" s="6" t="s">
        <v>12</v>
      </c>
      <c r="B10" s="6"/>
      <c r="C10" s="15">
        <v>200</v>
      </c>
      <c r="D10" s="19">
        <f>'จดบันทึกไฟฟ้า-สนม.'!M10</f>
        <v>26728.24</v>
      </c>
      <c r="E10" s="54">
        <f>'จดบันทึกไฟฟ้า-สนม.'!N10</f>
        <v>11996.657</v>
      </c>
      <c r="F10" s="52">
        <f t="shared" si="0"/>
        <v>38724.897</v>
      </c>
      <c r="G10" s="18">
        <f>'จดบันทึกไฟฟ้า-สนม.'!P10</f>
        <v>101032.7472</v>
      </c>
      <c r="H10" s="20">
        <f t="shared" si="1"/>
        <v>193.624485</v>
      </c>
    </row>
    <row r="11" spans="1:8" ht="25.5">
      <c r="A11" s="6" t="s">
        <v>13</v>
      </c>
      <c r="B11" s="6"/>
      <c r="C11" s="15">
        <v>200</v>
      </c>
      <c r="D11" s="19">
        <f>'จดบันทึกไฟฟ้า-สนม.'!M11</f>
        <v>24402.35</v>
      </c>
      <c r="E11" s="54">
        <f>'จดบันทึกไฟฟ้า-สนม.'!N11</f>
        <v>10997.017</v>
      </c>
      <c r="F11" s="52">
        <f t="shared" si="0"/>
        <v>35399.367</v>
      </c>
      <c r="G11" s="18">
        <f>'จดบันทึกไฟฟ้า-สนม.'!P11</f>
        <v>91508.8125</v>
      </c>
      <c r="H11" s="20">
        <f t="shared" si="1"/>
        <v>176.996835</v>
      </c>
    </row>
    <row r="12" spans="1:8" ht="25.5">
      <c r="A12" s="6" t="s">
        <v>14</v>
      </c>
      <c r="B12" s="6"/>
      <c r="C12" s="15">
        <v>200</v>
      </c>
      <c r="D12" s="19">
        <f>'จดบันทึกไฟฟ้า-สนม.'!M12</f>
        <v>20444.85</v>
      </c>
      <c r="E12" s="54">
        <f>'จดบันทึกไฟฟ้า-สนม.'!N12</f>
        <v>10997.017</v>
      </c>
      <c r="F12" s="52">
        <f t="shared" si="0"/>
        <v>31441.867</v>
      </c>
      <c r="G12" s="18">
        <f>'จดบันทึกไฟฟ้า-สนม.'!P12</f>
        <v>77690.43</v>
      </c>
      <c r="H12" s="20">
        <f t="shared" si="1"/>
        <v>157.20933499999998</v>
      </c>
    </row>
    <row r="13" spans="1:8" ht="25.5">
      <c r="A13" s="6" t="s">
        <v>15</v>
      </c>
      <c r="B13" s="6"/>
      <c r="C13" s="15">
        <v>200</v>
      </c>
      <c r="D13" s="19">
        <f>'จดบันทึกไฟฟ้า-สนม.'!M13</f>
        <v>19477.33</v>
      </c>
      <c r="E13" s="54">
        <f>'จดบันทึกไฟฟ้า-สนม.'!N13</f>
        <v>11428.362</v>
      </c>
      <c r="F13" s="52">
        <f t="shared" si="0"/>
        <v>30905.692000000003</v>
      </c>
      <c r="G13" s="18">
        <f>'จดบันทึกไฟฟ้า-สนม.'!P13</f>
        <v>74598.1739</v>
      </c>
      <c r="H13" s="20">
        <f t="shared" si="1"/>
        <v>154.52846000000002</v>
      </c>
    </row>
    <row r="14" spans="1:8" ht="25.5">
      <c r="A14" s="6" t="s">
        <v>16</v>
      </c>
      <c r="B14" s="6"/>
      <c r="C14" s="15">
        <v>200</v>
      </c>
      <c r="D14" s="19">
        <f>'จดบันทึกไฟฟ้า-สนม.'!M14</f>
        <v>22201.23</v>
      </c>
      <c r="E14" s="54">
        <f>'จดบันทึกไฟฟ้า-สนม.'!N14</f>
        <v>8828.795</v>
      </c>
      <c r="F14" s="52">
        <f t="shared" si="0"/>
        <v>31030.025</v>
      </c>
      <c r="G14" s="18">
        <f>'จดบันทึกไฟฟ้า-สนม.'!P14</f>
        <v>85696.7478</v>
      </c>
      <c r="H14" s="20">
        <f t="shared" si="1"/>
        <v>155.150125</v>
      </c>
    </row>
    <row r="15" spans="1:8" ht="25.5">
      <c r="A15" s="6" t="s">
        <v>17</v>
      </c>
      <c r="B15" s="6"/>
      <c r="C15" s="15">
        <v>200</v>
      </c>
      <c r="D15" s="19">
        <f>'จดบันทึกไฟฟ้า-สนม.'!M15</f>
        <v>16107.38</v>
      </c>
      <c r="E15" s="54">
        <f>'จดบันทึกไฟฟ้า-สนม.'!N15</f>
        <v>10351.010000000002</v>
      </c>
      <c r="F15" s="52">
        <f t="shared" si="0"/>
        <v>26458.39</v>
      </c>
      <c r="G15" s="18">
        <f>'จดบันทึกไฟฟ้า-สนม.'!P15</f>
        <v>60402.674999999996</v>
      </c>
      <c r="H15" s="20">
        <f t="shared" si="1"/>
        <v>132.29194999999999</v>
      </c>
    </row>
    <row r="16" spans="1:8" ht="25.5">
      <c r="A16" s="6" t="s">
        <v>18</v>
      </c>
      <c r="B16" s="6"/>
      <c r="C16" s="15">
        <v>200</v>
      </c>
      <c r="D16" s="19">
        <f>'จดบันทึกไฟฟ้า-สนม.'!M16</f>
        <v>9978.630000000001</v>
      </c>
      <c r="E16" s="54">
        <f>'จดบันทึกไฟฟ้า-สนม.'!N16</f>
        <v>9602.512999999999</v>
      </c>
      <c r="F16" s="52">
        <f t="shared" si="0"/>
        <v>19581.143</v>
      </c>
      <c r="G16" s="18">
        <f>'จดบันทึกไฟฟ้า-สนม.'!P16</f>
        <v>36322.213200000006</v>
      </c>
      <c r="H16" s="20">
        <f t="shared" si="1"/>
        <v>97.905715</v>
      </c>
    </row>
    <row r="17" spans="1:8" ht="26.25">
      <c r="A17" s="10" t="s">
        <v>3</v>
      </c>
      <c r="B17" s="10" t="s">
        <v>21</v>
      </c>
      <c r="C17" s="25" t="s">
        <v>21</v>
      </c>
      <c r="D17" s="17">
        <f>SUM(D5:D16)</f>
        <v>248213.97</v>
      </c>
      <c r="E17" s="55">
        <f>SUM(E5:E16)</f>
        <v>102795.014</v>
      </c>
      <c r="F17" s="53">
        <f>SUM(F5:F16)</f>
        <v>351008.984</v>
      </c>
      <c r="G17" s="16">
        <f>SUM(G5:G16)</f>
        <v>941157.8619</v>
      </c>
      <c r="H17" s="26">
        <f>SUM(H5:H16)</f>
        <v>1755.0449199999998</v>
      </c>
    </row>
    <row r="18" spans="1:8" ht="26.25">
      <c r="A18" s="11" t="s">
        <v>4</v>
      </c>
      <c r="B18" s="12" t="s">
        <v>21</v>
      </c>
      <c r="C18" s="25">
        <f aca="true" t="shared" si="2" ref="C18:H18">AVERAGE(C5:C16)</f>
        <v>200</v>
      </c>
      <c r="D18" s="17">
        <f t="shared" si="2"/>
        <v>20684.4975</v>
      </c>
      <c r="E18" s="55">
        <f t="shared" si="2"/>
        <v>8566.251166666667</v>
      </c>
      <c r="F18" s="53">
        <f t="shared" si="2"/>
        <v>29250.748666666666</v>
      </c>
      <c r="G18" s="16">
        <f t="shared" si="2"/>
        <v>78429.821825</v>
      </c>
      <c r="H18" s="26">
        <f t="shared" si="2"/>
        <v>146.25374333333332</v>
      </c>
    </row>
    <row r="19" spans="1:8" ht="26.25">
      <c r="A19" s="21"/>
      <c r="B19" s="22"/>
      <c r="C19" s="23"/>
      <c r="D19" s="24"/>
      <c r="E19" s="24"/>
      <c r="F19" s="64"/>
      <c r="G19" s="24"/>
      <c r="H19" s="24"/>
    </row>
    <row r="20" spans="1:8" ht="25.5">
      <c r="A20" s="7"/>
      <c r="B20" s="7"/>
      <c r="C20" s="8"/>
      <c r="D20" s="8"/>
      <c r="E20" s="8"/>
      <c r="F20" s="65"/>
      <c r="G20" s="8"/>
      <c r="H20" s="8"/>
    </row>
    <row r="21" spans="1:8" ht="25.5">
      <c r="A21" s="7"/>
      <c r="B21" s="7"/>
      <c r="C21" s="8"/>
      <c r="D21" s="8"/>
      <c r="E21" s="8"/>
      <c r="F21" s="65"/>
      <c r="G21" s="8"/>
      <c r="H21" s="8"/>
    </row>
    <row r="22" spans="1:8" ht="26.25">
      <c r="A22" s="2"/>
      <c r="B22" s="3"/>
      <c r="C22" s="8"/>
      <c r="D22" s="8"/>
      <c r="E22" s="8"/>
      <c r="F22" s="65"/>
      <c r="G22" s="8"/>
      <c r="H22" s="8"/>
    </row>
    <row r="23" spans="1:8" ht="25.5">
      <c r="A23" s="7"/>
      <c r="B23" s="7"/>
      <c r="C23" s="7"/>
      <c r="D23" s="7"/>
      <c r="E23" s="7"/>
      <c r="F23" s="66"/>
      <c r="G23" s="7"/>
      <c r="H23" s="7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">
      <selection activeCell="D14" sqref="D14"/>
    </sheetView>
  </sheetViews>
  <sheetFormatPr defaultColWidth="9.140625" defaultRowHeight="21.75" customHeight="1"/>
  <cols>
    <col min="1" max="1" width="10.00390625" style="29" customWidth="1"/>
    <col min="2" max="2" width="13.140625" style="29" customWidth="1"/>
    <col min="3" max="3" width="13.28125" style="29" customWidth="1"/>
    <col min="4" max="4" width="9.8515625" style="29" customWidth="1"/>
    <col min="5" max="5" width="8.00390625" style="29" customWidth="1"/>
    <col min="6" max="6" width="9.28125" style="84" customWidth="1"/>
    <col min="7" max="7" width="14.00390625" style="29" customWidth="1"/>
    <col min="8" max="8" width="14.57421875" style="29" customWidth="1"/>
    <col min="9" max="9" width="9.28125" style="29" customWidth="1"/>
    <col min="10" max="10" width="12.28125" style="29" hidden="1" customWidth="1"/>
    <col min="11" max="11" width="15.00390625" style="84" hidden="1" customWidth="1"/>
    <col min="12" max="16384" width="9.140625" style="29" customWidth="1"/>
  </cols>
  <sheetData>
    <row r="1" spans="1:11" ht="21.75" customHeight="1">
      <c r="A1" s="27"/>
      <c r="B1" s="27"/>
      <c r="C1" s="27"/>
      <c r="D1" s="27"/>
      <c r="E1" s="27"/>
      <c r="F1" s="74"/>
      <c r="G1" s="27"/>
      <c r="H1" s="28"/>
      <c r="I1" s="28" t="s">
        <v>19</v>
      </c>
      <c r="J1" s="27"/>
      <c r="K1" s="74"/>
    </row>
    <row r="2" spans="1:11" ht="21.75" customHeight="1">
      <c r="A2" s="30" t="s">
        <v>25</v>
      </c>
      <c r="B2" s="30"/>
      <c r="C2" s="30"/>
      <c r="D2" s="30"/>
      <c r="E2" s="30"/>
      <c r="F2" s="75"/>
      <c r="G2" s="30"/>
      <c r="H2" s="30"/>
      <c r="I2" s="30"/>
      <c r="J2" s="30"/>
      <c r="K2" s="75"/>
    </row>
    <row r="3" spans="1:11" ht="21.75" customHeight="1">
      <c r="A3" s="31"/>
      <c r="B3" s="32"/>
      <c r="C3" s="32"/>
      <c r="D3" s="32"/>
      <c r="E3" s="32"/>
      <c r="F3" s="76"/>
      <c r="G3" s="32"/>
      <c r="H3" s="32"/>
      <c r="I3" s="32"/>
      <c r="J3" s="32"/>
      <c r="K3" s="76"/>
    </row>
    <row r="4" spans="1:11" s="37" customFormat="1" ht="109.5" customHeight="1">
      <c r="A4" s="33" t="s">
        <v>5</v>
      </c>
      <c r="B4" s="34" t="s">
        <v>26</v>
      </c>
      <c r="C4" s="35" t="s">
        <v>23</v>
      </c>
      <c r="D4" s="36" t="s">
        <v>27</v>
      </c>
      <c r="E4" s="67" t="s">
        <v>34</v>
      </c>
      <c r="F4" s="77" t="s">
        <v>35</v>
      </c>
      <c r="G4" s="34" t="s">
        <v>28</v>
      </c>
      <c r="H4" s="35" t="s">
        <v>24</v>
      </c>
      <c r="I4" s="36" t="s">
        <v>27</v>
      </c>
      <c r="J4" s="68" t="s">
        <v>36</v>
      </c>
      <c r="K4" s="68" t="s">
        <v>37</v>
      </c>
    </row>
    <row r="5" spans="1:11" ht="25.5" customHeight="1">
      <c r="A5" s="38" t="s">
        <v>7</v>
      </c>
      <c r="B5" s="39">
        <f>'[1]ไฟฟ้า-รวม 3 อาคาร'!E5</f>
        <v>17209.951999999997</v>
      </c>
      <c r="C5" s="40">
        <f>'ไฟฟ้า-สนม.'!F5</f>
        <v>17332.448999999997</v>
      </c>
      <c r="D5" s="41">
        <f>B5-(B5*10%)</f>
        <v>15488.956799999998</v>
      </c>
      <c r="E5" s="69">
        <f>(C5-D5)*100/D5</f>
        <v>11.901977801371356</v>
      </c>
      <c r="F5" s="78">
        <f>C5-D5</f>
        <v>1843.4921999999988</v>
      </c>
      <c r="G5" s="39">
        <f>'[1]ไฟฟ้า-รวม 3 อาคาร'!G5</f>
        <v>86.04975999999999</v>
      </c>
      <c r="H5" s="40">
        <f>'ไฟฟ้า-สนม.'!H5</f>
        <v>86.66224499999998</v>
      </c>
      <c r="I5" s="41">
        <f>G5-(G5*10%)</f>
        <v>77.444784</v>
      </c>
      <c r="J5" s="85">
        <f>(H5-I5)*100/I5</f>
        <v>11.901977801371343</v>
      </c>
      <c r="K5" s="70">
        <f>H5-I5</f>
        <v>9.217460999999986</v>
      </c>
    </row>
    <row r="6" spans="1:11" ht="25.5" customHeight="1">
      <c r="A6" s="38" t="s">
        <v>8</v>
      </c>
      <c r="B6" s="39">
        <f>'[1]ไฟฟ้า-รวม 3 อาคาร'!E6</f>
        <v>23188.69</v>
      </c>
      <c r="C6" s="40">
        <f>'ไฟฟ้า-สนม.'!F6</f>
        <v>17483.208</v>
      </c>
      <c r="D6" s="41">
        <f aca="true" t="shared" si="0" ref="D6:D16">B6-(B6*10%)</f>
        <v>20869.821</v>
      </c>
      <c r="E6" s="72">
        <f aca="true" t="shared" si="1" ref="E6:E16">(C6-D6)*100/D6</f>
        <v>-16.227321738887944</v>
      </c>
      <c r="F6" s="79">
        <f aca="true" t="shared" si="2" ref="F6:F17">C6-D6</f>
        <v>-3386.613000000001</v>
      </c>
      <c r="G6" s="39">
        <f>'[1]ไฟฟ้า-รวม 3 อาคาร'!G6</f>
        <v>115.94345</v>
      </c>
      <c r="H6" s="40">
        <f>'ไฟฟ้า-สนม.'!H6</f>
        <v>87.41604</v>
      </c>
      <c r="I6" s="41">
        <f aca="true" t="shared" si="3" ref="I6:I17">G6-(G6*10%)</f>
        <v>104.349105</v>
      </c>
      <c r="J6" s="86">
        <f aca="true" t="shared" si="4" ref="J6:J16">(H6-I6)*100/I6</f>
        <v>-16.227321738887937</v>
      </c>
      <c r="K6" s="73">
        <f aca="true" t="shared" si="5" ref="K6:K17">H6-I6</f>
        <v>-16.933065</v>
      </c>
    </row>
    <row r="7" spans="1:11" ht="25.5" customHeight="1">
      <c r="A7" s="38" t="s">
        <v>9</v>
      </c>
      <c r="B7" s="39">
        <f>'[1]ไฟฟ้า-รวม 3 อาคาร'!E7</f>
        <v>30759.408000000003</v>
      </c>
      <c r="C7" s="40">
        <f>'ไฟฟ้า-สนม.'!F7</f>
        <v>28317.249</v>
      </c>
      <c r="D7" s="41">
        <f t="shared" si="0"/>
        <v>27683.467200000003</v>
      </c>
      <c r="E7" s="69">
        <f t="shared" si="1"/>
        <v>2.289387364022079</v>
      </c>
      <c r="F7" s="78">
        <f t="shared" si="2"/>
        <v>633.781799999997</v>
      </c>
      <c r="G7" s="39">
        <f>'[1]ไฟฟ้า-รวม 3 อาคาร'!G7</f>
        <v>153.79704</v>
      </c>
      <c r="H7" s="40">
        <f>'ไฟฟ้า-สนม.'!H7</f>
        <v>141.586245</v>
      </c>
      <c r="I7" s="41">
        <f t="shared" si="3"/>
        <v>138.417336</v>
      </c>
      <c r="J7" s="85">
        <f t="shared" si="4"/>
        <v>2.2893873640220797</v>
      </c>
      <c r="K7" s="70">
        <f t="shared" si="5"/>
        <v>3.168908999999985</v>
      </c>
    </row>
    <row r="8" spans="1:11" ht="25.5" customHeight="1">
      <c r="A8" s="38" t="s">
        <v>10</v>
      </c>
      <c r="B8" s="39">
        <f>'[1]ไฟฟ้า-รวม 3 อาคาร'!E8</f>
        <v>30744.541999999998</v>
      </c>
      <c r="C8" s="40">
        <f>'ไฟฟ้า-สนม.'!F8</f>
        <v>33445.996999999996</v>
      </c>
      <c r="D8" s="41">
        <f t="shared" si="0"/>
        <v>27670.087799999998</v>
      </c>
      <c r="E8" s="69">
        <f t="shared" si="1"/>
        <v>20.874199033080043</v>
      </c>
      <c r="F8" s="78">
        <f t="shared" si="2"/>
        <v>5775.909199999998</v>
      </c>
      <c r="G8" s="39">
        <f>'[1]ไฟฟ้า-รวม 3 อาคาร'!G8</f>
        <v>153.72270999999998</v>
      </c>
      <c r="H8" s="40">
        <f>'ไฟฟ้า-สนม.'!H8</f>
        <v>167.22998499999997</v>
      </c>
      <c r="I8" s="41">
        <f t="shared" si="3"/>
        <v>138.350439</v>
      </c>
      <c r="J8" s="85">
        <f t="shared" si="4"/>
        <v>20.874199033080032</v>
      </c>
      <c r="K8" s="70">
        <f t="shared" si="5"/>
        <v>28.879545999999976</v>
      </c>
    </row>
    <row r="9" spans="1:11" ht="25.5" customHeight="1">
      <c r="A9" s="38" t="s">
        <v>11</v>
      </c>
      <c r="B9" s="39">
        <f>'[1]ไฟฟ้า-รวม 3 อาคาร'!E9</f>
        <v>37870.739</v>
      </c>
      <c r="C9" s="40">
        <f>'ไฟฟ้า-สนม.'!F9</f>
        <v>40888.7</v>
      </c>
      <c r="D9" s="41">
        <f t="shared" si="0"/>
        <v>34083.6651</v>
      </c>
      <c r="E9" s="69">
        <f t="shared" si="1"/>
        <v>19.965678221618248</v>
      </c>
      <c r="F9" s="78">
        <f t="shared" si="2"/>
        <v>6805.034899999999</v>
      </c>
      <c r="G9" s="39">
        <f>'[1]ไฟฟ้า-รวม 3 อาคาร'!G9</f>
        <v>189.35369500000002</v>
      </c>
      <c r="H9" s="40">
        <f>'ไฟฟ้า-สนม.'!H9</f>
        <v>204.44349999999997</v>
      </c>
      <c r="I9" s="41">
        <f t="shared" si="3"/>
        <v>170.4183255</v>
      </c>
      <c r="J9" s="85">
        <f t="shared" si="4"/>
        <v>19.965678221618226</v>
      </c>
      <c r="K9" s="70">
        <f t="shared" si="5"/>
        <v>34.02517449999996</v>
      </c>
    </row>
    <row r="10" spans="1:11" ht="25.5" customHeight="1">
      <c r="A10" s="38" t="s">
        <v>12</v>
      </c>
      <c r="B10" s="39">
        <f>'[1]ไฟฟ้า-รวม 3 อาคาร'!E10</f>
        <v>37617.232</v>
      </c>
      <c r="C10" s="40">
        <f>'ไฟฟ้า-สนม.'!F10</f>
        <v>38724.897</v>
      </c>
      <c r="D10" s="41">
        <f t="shared" si="0"/>
        <v>33855.5088</v>
      </c>
      <c r="E10" s="69">
        <f t="shared" si="1"/>
        <v>14.382853404347577</v>
      </c>
      <c r="F10" s="78">
        <f t="shared" si="2"/>
        <v>4869.388199999994</v>
      </c>
      <c r="G10" s="39">
        <f>'[1]ไฟฟ้า-รวม 3 อาคาร'!G10</f>
        <v>188.08616</v>
      </c>
      <c r="H10" s="40">
        <f>'ไฟฟ้า-สนม.'!H10</f>
        <v>193.624485</v>
      </c>
      <c r="I10" s="41">
        <f t="shared" si="3"/>
        <v>169.277544</v>
      </c>
      <c r="J10" s="85">
        <f t="shared" si="4"/>
        <v>14.382853404347589</v>
      </c>
      <c r="K10" s="70">
        <f t="shared" si="5"/>
        <v>24.346940999999987</v>
      </c>
    </row>
    <row r="11" spans="1:11" ht="25.5" customHeight="1">
      <c r="A11" s="38" t="s">
        <v>13</v>
      </c>
      <c r="B11" s="39">
        <f>'[1]ไฟฟ้า-รวม 3 อาคาร'!E11</f>
        <v>31370.778000000002</v>
      </c>
      <c r="C11" s="40">
        <f>'ไฟฟ้า-สนม.'!F11</f>
        <v>35399.367</v>
      </c>
      <c r="D11" s="41">
        <f t="shared" si="0"/>
        <v>28233.700200000003</v>
      </c>
      <c r="E11" s="69">
        <f t="shared" si="1"/>
        <v>25.37983597346548</v>
      </c>
      <c r="F11" s="78">
        <f t="shared" si="2"/>
        <v>7165.666799999995</v>
      </c>
      <c r="G11" s="39">
        <f>'[1]ไฟฟ้า-รวม 3 อาคาร'!G11</f>
        <v>156.85389</v>
      </c>
      <c r="H11" s="40">
        <f>'ไฟฟ้า-สนม.'!H11</f>
        <v>176.996835</v>
      </c>
      <c r="I11" s="41">
        <f t="shared" si="3"/>
        <v>141.168501</v>
      </c>
      <c r="J11" s="85">
        <f t="shared" si="4"/>
        <v>25.379835973465507</v>
      </c>
      <c r="K11" s="70">
        <f t="shared" si="5"/>
        <v>35.82833400000001</v>
      </c>
    </row>
    <row r="12" spans="1:11" ht="25.5" customHeight="1">
      <c r="A12" s="38" t="s">
        <v>14</v>
      </c>
      <c r="B12" s="39">
        <f>'[1]ไฟฟ้า-รวม 3 อาคาร'!E12</f>
        <v>31898.472</v>
      </c>
      <c r="C12" s="40">
        <f>'ไฟฟ้า-สนม.'!F12</f>
        <v>31441.867</v>
      </c>
      <c r="D12" s="41">
        <f t="shared" si="0"/>
        <v>28708.6248</v>
      </c>
      <c r="E12" s="69">
        <f t="shared" si="1"/>
        <v>9.520630887202918</v>
      </c>
      <c r="F12" s="78">
        <f t="shared" si="2"/>
        <v>2733.242199999997</v>
      </c>
      <c r="G12" s="39">
        <f>'[1]ไฟฟ้า-รวม 3 อาคาร'!G12</f>
        <v>159.49236000000002</v>
      </c>
      <c r="H12" s="40">
        <f>'ไฟฟ้า-สนม.'!H12</f>
        <v>157.20933499999998</v>
      </c>
      <c r="I12" s="41">
        <f t="shared" si="3"/>
        <v>143.543124</v>
      </c>
      <c r="J12" s="85">
        <f t="shared" si="4"/>
        <v>9.52063088720291</v>
      </c>
      <c r="K12" s="70">
        <f t="shared" si="5"/>
        <v>13.666210999999976</v>
      </c>
    </row>
    <row r="13" spans="1:11" ht="25.5" customHeight="1">
      <c r="A13" s="38" t="s">
        <v>15</v>
      </c>
      <c r="B13" s="39">
        <f>'[1]ไฟฟ้า-รวม 3 อาคาร'!E13</f>
        <v>29189.543</v>
      </c>
      <c r="C13" s="40">
        <f>'ไฟฟ้า-สนม.'!F13</f>
        <v>30905.692000000003</v>
      </c>
      <c r="D13" s="41">
        <f t="shared" si="0"/>
        <v>26270.5887</v>
      </c>
      <c r="E13" s="69">
        <f t="shared" si="1"/>
        <v>17.643697874193442</v>
      </c>
      <c r="F13" s="78">
        <f t="shared" si="2"/>
        <v>4635.1033000000025</v>
      </c>
      <c r="G13" s="39">
        <f>'[1]ไฟฟ้า-รวม 3 อาคาร'!G13</f>
        <v>145.94771500000002</v>
      </c>
      <c r="H13" s="40">
        <f>'ไฟฟ้า-สนม.'!H13</f>
        <v>154.52846000000002</v>
      </c>
      <c r="I13" s="41">
        <f t="shared" si="3"/>
        <v>131.3529435</v>
      </c>
      <c r="J13" s="85">
        <f t="shared" si="4"/>
        <v>17.64369787419344</v>
      </c>
      <c r="K13" s="70">
        <f t="shared" si="5"/>
        <v>23.175516500000015</v>
      </c>
    </row>
    <row r="14" spans="1:11" ht="25.5" customHeight="1">
      <c r="A14" s="38" t="s">
        <v>16</v>
      </c>
      <c r="B14" s="39">
        <f>'[1]ไฟฟ้า-รวม 3 อาคาร'!E14</f>
        <v>29112.400999999998</v>
      </c>
      <c r="C14" s="40">
        <f>'ไฟฟ้า-สนม.'!F14</f>
        <v>31030.025</v>
      </c>
      <c r="D14" s="41">
        <f t="shared" si="0"/>
        <v>26201.1609</v>
      </c>
      <c r="E14" s="69">
        <f t="shared" si="1"/>
        <v>18.429962391475573</v>
      </c>
      <c r="F14" s="78">
        <f t="shared" si="2"/>
        <v>4828.8641000000025</v>
      </c>
      <c r="G14" s="39">
        <f>'[1]ไฟฟ้า-รวม 3 อาคาร'!G14</f>
        <v>145.562005</v>
      </c>
      <c r="H14" s="40">
        <f>'ไฟฟ้า-สนม.'!H14</f>
        <v>155.150125</v>
      </c>
      <c r="I14" s="41">
        <f t="shared" si="3"/>
        <v>131.0058045</v>
      </c>
      <c r="J14" s="85">
        <f t="shared" si="4"/>
        <v>18.429962391475556</v>
      </c>
      <c r="K14" s="70">
        <f t="shared" si="5"/>
        <v>24.144320499999992</v>
      </c>
    </row>
    <row r="15" spans="1:11" ht="25.5" customHeight="1">
      <c r="A15" s="38" t="s">
        <v>17</v>
      </c>
      <c r="B15" s="39">
        <f>'[1]ไฟฟ้า-รวม 3 อาคาร'!E15</f>
        <v>21632.502</v>
      </c>
      <c r="C15" s="40">
        <f>'ไฟฟ้า-สนม.'!F15</f>
        <v>26458.39</v>
      </c>
      <c r="D15" s="41">
        <f t="shared" si="0"/>
        <v>19469.251800000002</v>
      </c>
      <c r="E15" s="69">
        <f t="shared" si="1"/>
        <v>35.89833996599703</v>
      </c>
      <c r="F15" s="78">
        <f t="shared" si="2"/>
        <v>6989.138199999998</v>
      </c>
      <c r="G15" s="39">
        <f>'[1]ไฟฟ้า-รวม 3 อาคาร'!G15</f>
        <v>108.16251</v>
      </c>
      <c r="H15" s="40">
        <f>'ไฟฟ้า-สนม.'!H15</f>
        <v>132.29194999999999</v>
      </c>
      <c r="I15" s="41">
        <f t="shared" si="3"/>
        <v>97.346259</v>
      </c>
      <c r="J15" s="85">
        <f t="shared" si="4"/>
        <v>35.89833996599703</v>
      </c>
      <c r="K15" s="70">
        <f t="shared" si="5"/>
        <v>34.94569099999998</v>
      </c>
    </row>
    <row r="16" spans="1:11" ht="25.5" customHeight="1">
      <c r="A16" s="38" t="s">
        <v>18</v>
      </c>
      <c r="B16" s="39">
        <f>'[1]ไฟฟ้า-รวม 3 อาคาร'!E16</f>
        <v>19446.362999999998</v>
      </c>
      <c r="C16" s="40">
        <f>'ไฟฟ้า-สนม.'!F16</f>
        <v>19581.143</v>
      </c>
      <c r="D16" s="41">
        <f t="shared" si="0"/>
        <v>17501.7267</v>
      </c>
      <c r="E16" s="69">
        <f t="shared" si="1"/>
        <v>11.881206555465186</v>
      </c>
      <c r="F16" s="78">
        <f t="shared" si="2"/>
        <v>2079.416300000001</v>
      </c>
      <c r="G16" s="39">
        <f>'[1]ไฟฟ้า-รวม 3 อาคาร'!G16</f>
        <v>97.23181499999998</v>
      </c>
      <c r="H16" s="40">
        <f>'ไฟฟ้า-สนม.'!H16</f>
        <v>97.905715</v>
      </c>
      <c r="I16" s="41">
        <f t="shared" si="3"/>
        <v>87.50863349999999</v>
      </c>
      <c r="J16" s="85">
        <f t="shared" si="4"/>
        <v>11.881206555465198</v>
      </c>
      <c r="K16" s="70">
        <f t="shared" si="5"/>
        <v>10.397081500000013</v>
      </c>
    </row>
    <row r="17" spans="1:11" ht="25.5" customHeight="1">
      <c r="A17" s="42" t="s">
        <v>3</v>
      </c>
      <c r="B17" s="45">
        <f>SUM(B5:B16)</f>
        <v>340040.62200000003</v>
      </c>
      <c r="C17" s="43">
        <f>SUM(C5:C16)</f>
        <v>351008.984</v>
      </c>
      <c r="D17" s="41">
        <f>B17-(B17*10%)</f>
        <v>306036.55980000005</v>
      </c>
      <c r="E17" s="69">
        <f>(C17-D17)*100/D17</f>
        <v>14.695114933127655</v>
      </c>
      <c r="F17" s="78">
        <f t="shared" si="2"/>
        <v>44972.42419999995</v>
      </c>
      <c r="G17" s="45">
        <f>SUM(G5:G16)</f>
        <v>1700.2031100000004</v>
      </c>
      <c r="H17" s="43">
        <f>SUM(H5:H16)</f>
        <v>1755.0449199999998</v>
      </c>
      <c r="I17" s="41">
        <f t="shared" si="3"/>
        <v>1530.1827990000004</v>
      </c>
      <c r="J17" s="85">
        <f>(H17-I17)*100/I17</f>
        <v>14.69511493312763</v>
      </c>
      <c r="K17" s="70">
        <f t="shared" si="5"/>
        <v>224.86212099999943</v>
      </c>
    </row>
    <row r="18" spans="1:11" ht="25.5" customHeight="1">
      <c r="A18" s="46" t="s">
        <v>4</v>
      </c>
      <c r="B18" s="45">
        <f>AVERAGE(B5:B16)</f>
        <v>28336.718500000003</v>
      </c>
      <c r="C18" s="43">
        <f>AVERAGE(C5:C16)</f>
        <v>29250.748666666666</v>
      </c>
      <c r="D18" s="44" t="s">
        <v>21</v>
      </c>
      <c r="E18" s="44" t="s">
        <v>21</v>
      </c>
      <c r="F18" s="80" t="s">
        <v>21</v>
      </c>
      <c r="G18" s="45">
        <f>AVERAGE(G5:G16)</f>
        <v>141.68359250000003</v>
      </c>
      <c r="H18" s="43">
        <f>AVERAGE(H5:H16)</f>
        <v>146.25374333333332</v>
      </c>
      <c r="I18" s="44" t="s">
        <v>21</v>
      </c>
      <c r="J18" s="71" t="s">
        <v>21</v>
      </c>
      <c r="K18" s="71" t="s">
        <v>21</v>
      </c>
    </row>
    <row r="19" spans="1:11" ht="25.5" customHeight="1">
      <c r="A19" s="47"/>
      <c r="B19" s="48"/>
      <c r="C19" s="49"/>
      <c r="D19" s="49"/>
      <c r="E19" s="49"/>
      <c r="F19" s="81"/>
      <c r="G19" s="49"/>
      <c r="H19" s="49"/>
      <c r="I19" s="49"/>
      <c r="J19" s="49"/>
      <c r="K19" s="81"/>
    </row>
    <row r="20" spans="1:11" ht="25.5" customHeight="1">
      <c r="A20" s="50"/>
      <c r="B20" s="51"/>
      <c r="C20" s="51"/>
      <c r="D20" s="51"/>
      <c r="E20" s="51"/>
      <c r="F20" s="82"/>
      <c r="G20" s="51"/>
      <c r="H20" s="50"/>
      <c r="I20" s="51"/>
      <c r="J20" s="51"/>
      <c r="K20" s="82"/>
    </row>
    <row r="21" spans="1:11" ht="25.5" customHeight="1">
      <c r="A21" s="50"/>
      <c r="B21" s="51"/>
      <c r="C21" s="51"/>
      <c r="D21" s="51"/>
      <c r="E21" s="51"/>
      <c r="F21" s="82"/>
      <c r="G21" s="51"/>
      <c r="H21" s="50"/>
      <c r="I21" s="51"/>
      <c r="J21" s="51"/>
      <c r="K21" s="82"/>
    </row>
    <row r="22" spans="1:11" ht="25.5" customHeight="1">
      <c r="A22" s="50"/>
      <c r="B22" s="51"/>
      <c r="C22" s="51"/>
      <c r="D22" s="51"/>
      <c r="E22" s="51"/>
      <c r="F22" s="82"/>
      <c r="G22" s="51"/>
      <c r="H22" s="50"/>
      <c r="I22" s="51"/>
      <c r="J22" s="51"/>
      <c r="K22" s="82"/>
    </row>
    <row r="23" spans="1:11" ht="25.5" customHeight="1">
      <c r="A23" s="50"/>
      <c r="B23" s="51"/>
      <c r="C23" s="51"/>
      <c r="D23" s="51"/>
      <c r="E23" s="51"/>
      <c r="F23" s="82"/>
      <c r="G23" s="51"/>
      <c r="H23" s="50"/>
      <c r="I23" s="51"/>
      <c r="J23" s="51"/>
      <c r="K23" s="82"/>
    </row>
    <row r="24" spans="1:11" ht="25.5" customHeight="1">
      <c r="A24" s="50"/>
      <c r="B24" s="51"/>
      <c r="C24" s="51"/>
      <c r="D24" s="51"/>
      <c r="E24" s="51"/>
      <c r="F24" s="82"/>
      <c r="G24" s="51"/>
      <c r="H24" s="50"/>
      <c r="I24" s="51"/>
      <c r="J24" s="51"/>
      <c r="K24" s="82"/>
    </row>
    <row r="25" spans="1:11" ht="25.5" customHeight="1">
      <c r="A25" s="50"/>
      <c r="B25" s="51"/>
      <c r="C25" s="51"/>
      <c r="D25" s="51"/>
      <c r="E25" s="51"/>
      <c r="F25" s="82"/>
      <c r="G25" s="51"/>
      <c r="H25" s="50"/>
      <c r="I25" s="51"/>
      <c r="J25" s="51"/>
      <c r="K25" s="82"/>
    </row>
    <row r="26" spans="1:11" ht="25.5" customHeight="1">
      <c r="A26" s="50"/>
      <c r="B26" s="51"/>
      <c r="C26" s="51"/>
      <c r="D26" s="51"/>
      <c r="E26" s="51"/>
      <c r="F26" s="82"/>
      <c r="G26" s="51"/>
      <c r="H26" s="50"/>
      <c r="I26" s="51"/>
      <c r="J26" s="51"/>
      <c r="K26" s="82"/>
    </row>
    <row r="27" spans="1:11" ht="25.5" customHeight="1">
      <c r="A27" s="50"/>
      <c r="B27" s="51"/>
      <c r="C27" s="51"/>
      <c r="D27" s="51"/>
      <c r="E27" s="51"/>
      <c r="F27" s="82"/>
      <c r="G27" s="51"/>
      <c r="H27" s="50"/>
      <c r="I27" s="51"/>
      <c r="J27" s="51"/>
      <c r="K27" s="82"/>
    </row>
    <row r="28" spans="1:11" ht="25.5" customHeight="1">
      <c r="A28" s="50"/>
      <c r="B28" s="51"/>
      <c r="C28" s="51"/>
      <c r="D28" s="51"/>
      <c r="E28" s="51"/>
      <c r="F28" s="82"/>
      <c r="G28" s="51"/>
      <c r="H28" s="50"/>
      <c r="I28" s="51"/>
      <c r="J28" s="51"/>
      <c r="K28" s="82"/>
    </row>
    <row r="29" spans="1:11" ht="25.5" customHeight="1">
      <c r="A29" s="50"/>
      <c r="B29" s="51"/>
      <c r="C29" s="51"/>
      <c r="D29" s="51"/>
      <c r="E29" s="51"/>
      <c r="F29" s="82"/>
      <c r="G29" s="51"/>
      <c r="H29" s="50"/>
      <c r="I29" s="51"/>
      <c r="J29" s="51"/>
      <c r="K29" s="82"/>
    </row>
    <row r="30" spans="1:11" ht="25.5" customHeight="1">
      <c r="A30" s="32"/>
      <c r="B30" s="51"/>
      <c r="C30" s="51"/>
      <c r="D30" s="51"/>
      <c r="E30" s="51"/>
      <c r="F30" s="82"/>
      <c r="G30" s="51"/>
      <c r="H30" s="50"/>
      <c r="I30" s="51"/>
      <c r="J30" s="51"/>
      <c r="K30" s="82"/>
    </row>
    <row r="31" spans="1:11" ht="25.5" customHeight="1">
      <c r="A31" s="50"/>
      <c r="B31" s="50"/>
      <c r="C31" s="50"/>
      <c r="D31" s="50"/>
      <c r="E31" s="50"/>
      <c r="F31" s="83"/>
      <c r="G31" s="50"/>
      <c r="H31" s="50"/>
      <c r="I31" s="50"/>
      <c r="J31" s="50"/>
      <c r="K31" s="83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2020-10-30T08:00:52Z</cp:lastPrinted>
  <dcterms:created xsi:type="dcterms:W3CDTF">2011-12-16T04:29:53Z</dcterms:created>
  <dcterms:modified xsi:type="dcterms:W3CDTF">2020-11-06T19:40:20Z</dcterms:modified>
  <cp:category/>
  <cp:version/>
  <cp:contentType/>
  <cp:contentStatus/>
</cp:coreProperties>
</file>