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ีฟ 2564\Green Office 2564\แบบฟอร์ม green office - 2564\"/>
    </mc:Choice>
  </mc:AlternateContent>
  <bookViews>
    <workbookView xWindow="8430" yWindow="0" windowWidth="15150" windowHeight="7995"/>
  </bookViews>
  <sheets>
    <sheet name="สรุปการคำนวณ" sheetId="1" r:id="rId1"/>
    <sheet name="CH4จากระบบ septic tank" sheetId="4" r:id="rId2"/>
    <sheet name="CH4จากบ่อบำบัดไม่เติมอากาศ" sheetId="5" r:id="rId3"/>
  </sheets>
  <definedNames>
    <definedName name="_xlnm.Print_Area" localSheetId="0">สรุปการคำนวณ!$A$1:$AE$37</definedName>
  </definedNames>
  <calcPr calcId="162913"/>
</workbook>
</file>

<file path=xl/calcChain.xml><?xml version="1.0" encoding="utf-8"?>
<calcChain xmlns="http://schemas.openxmlformats.org/spreadsheetml/2006/main">
  <c r="AC9" i="1" l="1"/>
  <c r="AC12" i="1"/>
  <c r="AC13" i="1"/>
  <c r="AC14" i="1"/>
  <c r="AC15" i="1"/>
  <c r="AC18" i="1"/>
  <c r="AC19" i="1"/>
  <c r="AC20" i="1"/>
  <c r="AC21" i="1"/>
  <c r="AC22" i="1"/>
  <c r="AC23" i="1"/>
  <c r="AC8" i="1"/>
  <c r="AA9" i="1"/>
  <c r="AA12" i="1"/>
  <c r="AA13" i="1"/>
  <c r="AA14" i="1"/>
  <c r="AA15" i="1"/>
  <c r="AA18" i="1"/>
  <c r="AA19" i="1"/>
  <c r="AA20" i="1"/>
  <c r="AA21" i="1"/>
  <c r="AA22" i="1"/>
  <c r="AA23" i="1"/>
  <c r="AA8" i="1"/>
  <c r="Y9" i="1"/>
  <c r="Y12" i="1"/>
  <c r="Y13" i="1"/>
  <c r="Y14" i="1"/>
  <c r="Y15" i="1"/>
  <c r="Y18" i="1"/>
  <c r="Y19" i="1"/>
  <c r="Y20" i="1"/>
  <c r="Y21" i="1"/>
  <c r="Y22" i="1"/>
  <c r="Y23" i="1"/>
  <c r="Y8" i="1"/>
  <c r="W9" i="1"/>
  <c r="W12" i="1"/>
  <c r="W13" i="1"/>
  <c r="W14" i="1"/>
  <c r="W15" i="1"/>
  <c r="W18" i="1"/>
  <c r="W19" i="1"/>
  <c r="W20" i="1"/>
  <c r="W21" i="1"/>
  <c r="W22" i="1"/>
  <c r="W23" i="1"/>
  <c r="W8" i="1"/>
  <c r="U9" i="1"/>
  <c r="U12" i="1"/>
  <c r="U13" i="1"/>
  <c r="U14" i="1"/>
  <c r="U15" i="1"/>
  <c r="U18" i="1"/>
  <c r="U19" i="1"/>
  <c r="U20" i="1"/>
  <c r="U21" i="1"/>
  <c r="U22" i="1"/>
  <c r="U23" i="1"/>
  <c r="U8" i="1"/>
  <c r="S9" i="1"/>
  <c r="S12" i="1"/>
  <c r="S13" i="1"/>
  <c r="S14" i="1"/>
  <c r="S15" i="1"/>
  <c r="S18" i="1"/>
  <c r="S19" i="1"/>
  <c r="S20" i="1"/>
  <c r="S21" i="1"/>
  <c r="S22" i="1"/>
  <c r="S23" i="1"/>
  <c r="S8" i="1"/>
  <c r="Q9" i="1"/>
  <c r="Q12" i="1"/>
  <c r="Q13" i="1"/>
  <c r="Q14" i="1"/>
  <c r="Q15" i="1"/>
  <c r="Q18" i="1"/>
  <c r="Q19" i="1"/>
  <c r="Q20" i="1"/>
  <c r="Q21" i="1"/>
  <c r="Q22" i="1"/>
  <c r="Q23" i="1"/>
  <c r="Q8" i="1"/>
  <c r="O9" i="1"/>
  <c r="O12" i="1"/>
  <c r="O13" i="1"/>
  <c r="O14" i="1"/>
  <c r="O15" i="1"/>
  <c r="O18" i="1"/>
  <c r="O19" i="1"/>
  <c r="O20" i="1"/>
  <c r="O21" i="1"/>
  <c r="O22" i="1"/>
  <c r="O23" i="1"/>
  <c r="O8" i="1"/>
  <c r="M9" i="1"/>
  <c r="M12" i="1"/>
  <c r="M13" i="1"/>
  <c r="M14" i="1"/>
  <c r="M15" i="1"/>
  <c r="M18" i="1"/>
  <c r="M19" i="1"/>
  <c r="M20" i="1"/>
  <c r="M21" i="1"/>
  <c r="M22" i="1"/>
  <c r="M23" i="1"/>
  <c r="M8" i="1"/>
  <c r="K9" i="1"/>
  <c r="K12" i="1"/>
  <c r="K13" i="1"/>
  <c r="K14" i="1"/>
  <c r="K15" i="1"/>
  <c r="K18" i="1"/>
  <c r="K19" i="1"/>
  <c r="K20" i="1"/>
  <c r="K21" i="1"/>
  <c r="K22" i="1"/>
  <c r="K23" i="1"/>
  <c r="K8" i="1"/>
  <c r="I9" i="1"/>
  <c r="I12" i="1"/>
  <c r="I13" i="1"/>
  <c r="I14" i="1"/>
  <c r="I15" i="1"/>
  <c r="I18" i="1"/>
  <c r="I19" i="1"/>
  <c r="I20" i="1"/>
  <c r="I21" i="1"/>
  <c r="I22" i="1"/>
  <c r="I23" i="1"/>
  <c r="I8" i="1"/>
  <c r="G9" i="1"/>
  <c r="G12" i="1"/>
  <c r="G13" i="1"/>
  <c r="G14" i="1"/>
  <c r="G15" i="1"/>
  <c r="G18" i="1"/>
  <c r="G19" i="1"/>
  <c r="G20" i="1"/>
  <c r="G21" i="1"/>
  <c r="G22" i="1"/>
  <c r="G23" i="1"/>
  <c r="G8" i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B13" i="5" s="1"/>
  <c r="F17" i="1" s="1"/>
  <c r="AD9" i="1" l="1"/>
  <c r="AD18" i="1"/>
  <c r="AD12" i="1"/>
  <c r="AD20" i="1"/>
  <c r="AD13" i="1"/>
  <c r="AD21" i="1"/>
  <c r="AD19" i="1"/>
  <c r="AD23" i="1"/>
  <c r="AD15" i="1"/>
  <c r="AD22" i="1"/>
  <c r="AD14" i="1"/>
  <c r="AD8" i="1"/>
  <c r="C31" i="1" l="1"/>
  <c r="C30" i="1"/>
  <c r="O2" i="4"/>
  <c r="J23" i="4" s="1"/>
  <c r="I23" i="4"/>
  <c r="T17" i="1" l="1"/>
  <c r="U17" i="1" s="1"/>
  <c r="P17" i="1"/>
  <c r="Q17" i="1" s="1"/>
  <c r="N17" i="1"/>
  <c r="O17" i="1" s="1"/>
  <c r="H17" i="1"/>
  <c r="I17" i="1" s="1"/>
  <c r="X17" i="1"/>
  <c r="Y17" i="1" s="1"/>
  <c r="Z17" i="1"/>
  <c r="AA17" i="1" s="1"/>
  <c r="V17" i="1"/>
  <c r="W17" i="1" s="1"/>
  <c r="L17" i="1"/>
  <c r="M17" i="1" s="1"/>
  <c r="R17" i="1"/>
  <c r="S17" i="1" s="1"/>
  <c r="AB17" i="1"/>
  <c r="AC17" i="1" s="1"/>
  <c r="J17" i="1"/>
  <c r="K17" i="1" s="1"/>
  <c r="Q2" i="4"/>
  <c r="G4" i="4" s="1"/>
  <c r="N16" i="1" s="1"/>
  <c r="O16" i="1" s="1"/>
  <c r="C23" i="4"/>
  <c r="D29" i="4"/>
  <c r="M4" i="4" l="1"/>
  <c r="Z16" i="1" s="1"/>
  <c r="AA16" i="1" s="1"/>
  <c r="K4" i="4"/>
  <c r="V16" i="1" s="1"/>
  <c r="W16" i="1" s="1"/>
  <c r="J4" i="4"/>
  <c r="T16" i="1" s="1"/>
  <c r="U16" i="1" s="1"/>
  <c r="E4" i="4"/>
  <c r="J16" i="1" s="1"/>
  <c r="K16" i="1" s="1"/>
  <c r="D4" i="4"/>
  <c r="H16" i="1" s="1"/>
  <c r="I16" i="1" s="1"/>
  <c r="G17" i="1"/>
  <c r="AD17" i="1" s="1"/>
  <c r="I4" i="4"/>
  <c r="R16" i="1" s="1"/>
  <c r="S16" i="1" s="1"/>
  <c r="C4" i="4"/>
  <c r="F16" i="1" s="1"/>
  <c r="F4" i="4"/>
  <c r="L16" i="1" s="1"/>
  <c r="M16" i="1" s="1"/>
  <c r="L4" i="4"/>
  <c r="X16" i="1" s="1"/>
  <c r="Y16" i="1" s="1"/>
  <c r="H4" i="4"/>
  <c r="P16" i="1" s="1"/>
  <c r="Q16" i="1" s="1"/>
  <c r="N4" i="4"/>
  <c r="AB16" i="1" s="1"/>
  <c r="AC16" i="1" s="1"/>
  <c r="G16" i="1" l="1"/>
  <c r="AD16" i="1" s="1"/>
  <c r="C29" i="1" s="1"/>
  <c r="O4" i="4"/>
  <c r="C32" i="1" l="1"/>
  <c r="D29" i="1" l="1"/>
  <c r="D32" i="1"/>
  <c r="D30" i="1"/>
  <c r="D31" i="1"/>
</calcChain>
</file>

<file path=xl/sharedStrings.xml><?xml version="1.0" encoding="utf-8"?>
<sst xmlns="http://schemas.openxmlformats.org/spreadsheetml/2006/main" count="203" uniqueCount="116">
  <si>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</si>
  <si>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</si>
  <si>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</si>
  <si>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</si>
  <si>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</si>
  <si>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</si>
  <si>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</si>
  <si>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</si>
  <si>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</si>
  <si>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</si>
  <si>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</si>
  <si>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</si>
  <si>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</si>
  <si>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</si>
  <si>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</si>
  <si>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</si>
  <si>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</si>
  <si>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</si>
  <si>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</si>
  <si>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</si>
  <si>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</si>
  <si>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</si>
  <si>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</si>
  <si>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</si>
  <si>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</si>
  <si>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</si>
  <si>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</si>
  <si>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</si>
  <si>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</si>
  <si>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</si>
  <si>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</si>
  <si>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</si>
  <si>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</si>
  <si>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</si>
  <si>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</si>
  <si>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</si>
  <si>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</si>
  <si>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</si>
  <si>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</si>
  <si>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</si>
  <si>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</si>
  <si>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</si>
  <si>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kgCH2FCF3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</si>
  <si>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</si>
  <si>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</si>
  <si>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</si>
  <si>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</si>
  <si>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</si>
  <si>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</si>
  <si>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</si>
  <si>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</si>
  <si>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</si>
  <si>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</si>
  <si>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</si>
  <si>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</si>
  <si>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</si>
  <si>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</si>
  <si>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</si>
  <si>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</si>
  <si>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>kg CO2e/kgCH2FCF3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</si>
  <si>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</si>
  <si>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</si>
  <si>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</si>
  <si>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</si>
  <si>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</si>
  <si>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</si>
  <si>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</si>
  <si>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</si>
  <si>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</si>
  <si>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</si>
  <si>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</si>
  <si>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</si>
  <si>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</si>
  <si>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</si>
  <si>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</si>
  <si>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</si>
  <si>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</si>
  <si>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6.การใช้สารทำความเย็นชนิด R134a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</si>
  <si>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</si>
  <si>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</si>
  <si>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</si>
  <si>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</si>
  <si>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</si>
  <si>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</si>
  <si>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</si>
  <si>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</si>
  <si>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</si>
  <si>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</si>
  <si>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</si>
  <si>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</si>
  <si>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</si>
  <si>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</si>
  <si>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</si>
  <si>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</si>
  <si>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</si>
  <si>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</si>
  <si>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</si>
  <si>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</si>
  <si>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</si>
  <si>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</si>
  <si>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</si>
  <si>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</si>
  <si>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</si>
  <si>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</si>
  <si>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>4. อ้างอิงจาก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update เมษายน 2563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</si>
  <si>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</si>
  <si>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</si>
  <si>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</si>
  <si>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</si>
  <si>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</si>
  <si>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t>ประจำปี........... (เดือน……………... ถึง .....................)</t>
  </si>
  <si>
    <t>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update (17-2-2564)</t>
  </si>
  <si>
    <t>สืบค้นข้อมุลได้จาก http://thaicarbonlabel.tgo.or.th/admin/uploadfiles/emission/ts_578cd2cb78.pdf เมื่อวันที่ 9 เมษายน 2564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</si>
  <si>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</si>
  <si>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</si>
  <si>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เดือน / ประจำปี 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</si>
</sst>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_-* #,##0_-;\-* #,##0_-;_-* &quot;-&quot;??_-;_-@_-"/>
    <numFmt numFmtId="167" formatCode="#,##0.00_ ;\-#,##0.00\ "/>
  </numFmts>
  <fonts count="18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66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right" vertical="center"/>
    </xf>
    <xf numFmtId="2" fontId="13" fillId="3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4" fontId="13" fillId="3" borderId="0" xfId="0" applyNumberFormat="1" applyFont="1" applyFill="1" applyBorder="1" applyAlignment="1">
      <alignment horizontal="center" vertical="top" wrapText="1"/>
    </xf>
    <xf numFmtId="1" fontId="13" fillId="3" borderId="0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166" fontId="14" fillId="3" borderId="1" xfId="0" applyNumberFormat="1" applyFont="1" applyFill="1" applyBorder="1" applyAlignment="1">
      <alignment vertical="center"/>
    </xf>
    <xf numFmtId="0" fontId="16" fillId="7" borderId="0" xfId="0" applyFont="1" applyFill="1" applyAlignment="1">
      <alignment horizontal="center"/>
    </xf>
    <xf numFmtId="0" fontId="12" fillId="3" borderId="0" xfId="0" applyFont="1" applyFill="1" applyAlignment="1">
      <alignment horizontal="right" vertical="center"/>
    </xf>
    <xf numFmtId="4" fontId="12" fillId="3" borderId="0" xfId="0" applyNumberFormat="1" applyFont="1" applyFill="1" applyBorder="1" applyAlignment="1">
      <alignment horizontal="center" vertical="center" wrapText="1"/>
    </xf>
    <xf numFmtId="0" fontId="17" fillId="0" borderId="0" xfId="3" applyAlignment="1" applyProtection="1">
      <alignment vertical="center"/>
    </xf>
    <xf numFmtId="0" fontId="2" fillId="3" borderId="0" xfId="0" applyFont="1" applyFill="1" applyAlignment="1"/>
    <xf numFmtId="0" fontId="12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</cellXfs>
  <cellStyles count="4">
    <cellStyle name="Comma 2" xfId="2"/>
    <cellStyle name="Hyperlink" xfId="3" builtinId="8"/>
    <cellStyle name="Normal" xfId="0" builtinId="0"/>
    <cellStyle name="Normal 2 2" xfId="1"/>
  </cellStyles>
  <dxfs count="0"/>
  <tableStyles count="0" defaultTableStyle="TableStyleMedium9" defaultPivotStyle="PivotStyleLight16"/>
  <colors>
    <mruColors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495497734143636E-2"/>
          <c:y val="0.2275031952229572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cat>
            <c:strRef>
              <c:f>สรุปการคำนวณ!$B$29:$B$31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สรุปการคำนวณ!$C$29:$C$31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449470</xdr:colOff>
      <xdr:row>24</xdr:row>
      <xdr:rowOff>304960</xdr:rowOff>
    </xdr:from>
    <xdr:to>
      <xdr:col>24</xdr:col>
      <xdr:colOff>227246</xdr:colOff>
      <xdr:row>38</xdr:row>
      <xdr:rowOff>247912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382017</xdr:colOff>
      <xdr:row>25</xdr:row>
      <xdr:rowOff>178276</xdr:rowOff>
    </xdr:from>
    <xdr:to>
      <xdr:col>20</xdr:col>
      <xdr:colOff>185405</xdr:colOff>
      <xdr:row>27</xdr:row>
      <xdr:rowOff>91684</xdr:rowOff>
    </xdr:to>
    <xdr:sp macro="" textlink="">
      <xdr:nvSpPr>
        <xdr:cNvPr id="11" name="TextBox 10"/>
        <xdr:cNvSpPr txBox="1"/>
      </xdr:nvSpPr>
      <xdr:spPr>
        <a:xfrm>
          <a:off x="9156223" y="8336158"/>
          <a:ext cx="5753711" cy="540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..............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ถึง.....................)(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62434</xdr:colOff>
      <xdr:row>18</xdr:row>
      <xdr:rowOff>87727</xdr:rowOff>
    </xdr:from>
    <xdr:to>
      <xdr:col>17</xdr:col>
      <xdr:colOff>33618</xdr:colOff>
      <xdr:row>31</xdr:row>
      <xdr:rowOff>49627</xdr:rowOff>
    </xdr:to>
    <xdr:pic>
      <xdr:nvPicPr>
        <xdr:cNvPr id="2" name="รูปภาพ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62434" y="5556198"/>
          <a:ext cx="9451360" cy="3895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3"/>
  <sheetViews>
    <sheetView tabSelected="1" topLeftCell="A13" zoomScale="70" zoomScaleNormal="70" zoomScaleSheetLayoutView="100" workbookViewId="0">
      <selection activeCell="W16" sqref="W16:Z20"/>
    </sheetView>
  </sheetViews>
  <sheetFormatPr defaultColWidth="9" defaultRowHeight="24.95" customHeight="1"/>
  <cols>
    <col min="1" max="1" width="12.140625" style="37" customWidth="1"/>
    <col min="2" max="2" width="44" style="34" customWidth="1"/>
    <col min="3" max="3" width="11.5703125" style="34" customWidth="1"/>
    <col min="4" max="4" width="18.42578125" style="34" customWidth="1"/>
    <col min="5" max="5" width="10.7109375" style="34" customWidth="1"/>
    <col min="6" max="6" width="8.28515625" style="34" customWidth="1"/>
    <col min="7" max="7" width="10.140625" style="34" customWidth="1"/>
    <col min="8" max="8" width="6.140625" style="34" customWidth="1"/>
    <col min="9" max="9" width="5.5703125" style="34" customWidth="1"/>
    <col min="10" max="10" width="6.42578125" style="54" customWidth="1"/>
    <col min="11" max="11" width="5.5703125" style="34" customWidth="1"/>
    <col min="12" max="12" width="6.28515625" style="34" customWidth="1"/>
    <col min="13" max="13" width="5.5703125" style="34" customWidth="1"/>
    <col min="14" max="14" width="6.7109375" style="34" customWidth="1"/>
    <col min="15" max="15" width="5.5703125" style="34" customWidth="1"/>
    <col min="16" max="16" width="6.28515625" style="34" customWidth="1"/>
    <col min="17" max="17" width="5.5703125" style="34" customWidth="1"/>
    <col min="18" max="18" width="6.42578125" style="34" customWidth="1"/>
    <col min="19" max="19" width="5.5703125" style="34" customWidth="1"/>
    <col min="20" max="20" width="6.42578125" style="34" customWidth="1"/>
    <col min="21" max="21" width="5.5703125" style="34" customWidth="1"/>
    <col min="22" max="22" width="6.28515625" style="34" customWidth="1"/>
    <col min="23" max="23" width="5.5703125" style="34" customWidth="1"/>
    <col min="24" max="24" width="6.140625" style="34" customWidth="1"/>
    <col min="25" max="25" width="5.5703125" style="34" customWidth="1"/>
    <col min="26" max="26" width="6.42578125" style="34" customWidth="1"/>
    <col min="27" max="27" width="5.5703125" style="34" customWidth="1"/>
    <col min="28" max="28" width="6.28515625" style="34" customWidth="1"/>
    <col min="29" max="29" width="5.5703125" style="34" customWidth="1"/>
    <col min="30" max="30" width="7.42578125" style="34" customWidth="1"/>
    <col min="31" max="31" width="9" style="34"/>
    <col min="32" max="32" width="9" style="34" customWidth="1"/>
    <col min="33" max="16384" width="9" style="34"/>
  </cols>
  <sheetData>
    <row r="1" spans="1:31" ht="24.95" customHeight="1">
      <c r="AC1" s="34" t="s">
        <v>98</v>
      </c>
    </row>
    <row r="2" spans="1:31" ht="24.95" customHeight="1">
      <c r="A2" s="80" t="s">
        <v>97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2"/>
    </row>
    <row r="3" spans="1:31" s="37" customFormat="1" ht="24.95" customHeight="1">
      <c r="A3" s="83" t="s">
        <v>0</v>
      </c>
      <c r="B3" s="83" t="s">
        <v>17</v>
      </c>
      <c r="C3" s="83" t="s">
        <v>2</v>
      </c>
      <c r="D3" s="83" t="s">
        <v>3</v>
      </c>
      <c r="E3" s="83" t="s">
        <v>96</v>
      </c>
      <c r="F3" s="84" t="s">
        <v>115</v>
      </c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76" t="s">
        <v>3</v>
      </c>
    </row>
    <row r="4" spans="1:31" s="37" customFormat="1" ht="24.95" customHeight="1">
      <c r="A4" s="83"/>
      <c r="B4" s="83"/>
      <c r="C4" s="83"/>
      <c r="D4" s="83"/>
      <c r="E4" s="83"/>
      <c r="F4" s="75" t="s">
        <v>18</v>
      </c>
      <c r="G4" s="75"/>
      <c r="H4" s="75" t="s">
        <v>19</v>
      </c>
      <c r="I4" s="75"/>
      <c r="J4" s="75" t="s">
        <v>20</v>
      </c>
      <c r="K4" s="75"/>
      <c r="L4" s="75" t="s">
        <v>21</v>
      </c>
      <c r="M4" s="75"/>
      <c r="N4" s="75" t="s">
        <v>81</v>
      </c>
      <c r="O4" s="75"/>
      <c r="P4" s="75" t="s">
        <v>82</v>
      </c>
      <c r="Q4" s="75"/>
      <c r="R4" s="75" t="s">
        <v>23</v>
      </c>
      <c r="S4" s="75"/>
      <c r="T4" s="75" t="s">
        <v>24</v>
      </c>
      <c r="U4" s="75"/>
      <c r="V4" s="75" t="s">
        <v>25</v>
      </c>
      <c r="W4" s="75"/>
      <c r="X4" s="75" t="s">
        <v>26</v>
      </c>
      <c r="Y4" s="75"/>
      <c r="Z4" s="75" t="s">
        <v>22</v>
      </c>
      <c r="AA4" s="75"/>
      <c r="AB4" s="75" t="s">
        <v>27</v>
      </c>
      <c r="AC4" s="75"/>
      <c r="AD4" s="86" t="s">
        <v>28</v>
      </c>
      <c r="AE4" s="77"/>
    </row>
    <row r="5" spans="1:31" s="37" customFormat="1" ht="24.95" customHeight="1">
      <c r="A5" s="83"/>
      <c r="B5" s="83"/>
      <c r="C5" s="83"/>
      <c r="D5" s="83"/>
      <c r="E5" s="83"/>
      <c r="F5" s="65" t="s">
        <v>1</v>
      </c>
      <c r="G5" s="65" t="s">
        <v>12</v>
      </c>
      <c r="H5" s="65" t="s">
        <v>1</v>
      </c>
      <c r="I5" s="65" t="s">
        <v>12</v>
      </c>
      <c r="J5" s="65" t="s">
        <v>1</v>
      </c>
      <c r="K5" s="65" t="s">
        <v>12</v>
      </c>
      <c r="L5" s="65" t="s">
        <v>1</v>
      </c>
      <c r="M5" s="65" t="s">
        <v>12</v>
      </c>
      <c r="N5" s="65" t="s">
        <v>1</v>
      </c>
      <c r="O5" s="65" t="s">
        <v>12</v>
      </c>
      <c r="P5" s="65" t="s">
        <v>1</v>
      </c>
      <c r="Q5" s="65" t="s">
        <v>12</v>
      </c>
      <c r="R5" s="65" t="s">
        <v>1</v>
      </c>
      <c r="S5" s="65" t="s">
        <v>12</v>
      </c>
      <c r="T5" s="65" t="s">
        <v>1</v>
      </c>
      <c r="U5" s="65" t="s">
        <v>12</v>
      </c>
      <c r="V5" s="65" t="s">
        <v>1</v>
      </c>
      <c r="W5" s="65" t="s">
        <v>12</v>
      </c>
      <c r="X5" s="65" t="s">
        <v>1</v>
      </c>
      <c r="Y5" s="65" t="s">
        <v>12</v>
      </c>
      <c r="Z5" s="65" t="s">
        <v>1</v>
      </c>
      <c r="AA5" s="65" t="s">
        <v>12</v>
      </c>
      <c r="AB5" s="65" t="s">
        <v>1</v>
      </c>
      <c r="AC5" s="65" t="s">
        <v>12</v>
      </c>
      <c r="AD5" s="87"/>
      <c r="AE5" s="78"/>
    </row>
    <row r="6" spans="1:31" ht="24.95" customHeight="1">
      <c r="A6" s="38" t="s">
        <v>4</v>
      </c>
      <c r="B6" s="40" t="s">
        <v>32</v>
      </c>
      <c r="C6" s="39"/>
      <c r="D6" s="39"/>
      <c r="E6" s="39"/>
      <c r="F6" s="39"/>
      <c r="G6" s="41"/>
      <c r="H6" s="42"/>
      <c r="I6" s="42"/>
      <c r="J6" s="43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39"/>
    </row>
    <row r="7" spans="1:31" ht="24.95" customHeight="1">
      <c r="A7" s="38"/>
      <c r="B7" s="40" t="s">
        <v>33</v>
      </c>
      <c r="C7" s="39"/>
      <c r="D7" s="39"/>
      <c r="E7" s="39"/>
      <c r="F7" s="39"/>
      <c r="G7" s="41"/>
      <c r="H7" s="42"/>
      <c r="I7" s="42"/>
      <c r="J7" s="43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36"/>
    </row>
    <row r="8" spans="1:31" ht="24.95" customHeight="1">
      <c r="B8" s="44" t="s">
        <v>34</v>
      </c>
      <c r="C8" s="45">
        <v>2.7075999999999998</v>
      </c>
      <c r="D8" s="39" t="s">
        <v>13</v>
      </c>
      <c r="E8" s="39" t="s">
        <v>5</v>
      </c>
      <c r="F8" s="39"/>
      <c r="G8" s="46">
        <f>F8*C8</f>
        <v>0</v>
      </c>
      <c r="H8" s="39"/>
      <c r="I8" s="46">
        <f>H8*C8</f>
        <v>0</v>
      </c>
      <c r="J8" s="39"/>
      <c r="K8" s="46">
        <f>J8*C8</f>
        <v>0</v>
      </c>
      <c r="L8" s="39"/>
      <c r="M8" s="46">
        <f>L8*C8</f>
        <v>0</v>
      </c>
      <c r="N8" s="39"/>
      <c r="O8" s="46">
        <f>N8*C8</f>
        <v>0</v>
      </c>
      <c r="P8" s="39"/>
      <c r="Q8" s="46">
        <f>P8*C8</f>
        <v>0</v>
      </c>
      <c r="R8" s="39"/>
      <c r="S8" s="46">
        <f>R8*C8</f>
        <v>0</v>
      </c>
      <c r="T8" s="39"/>
      <c r="U8" s="46">
        <f>T8*C8</f>
        <v>0</v>
      </c>
      <c r="V8" s="39"/>
      <c r="W8" s="46">
        <f>V8*C8</f>
        <v>0</v>
      </c>
      <c r="X8" s="39"/>
      <c r="Y8" s="46">
        <f>X8*C8</f>
        <v>0</v>
      </c>
      <c r="Z8" s="39"/>
      <c r="AA8" s="46">
        <f>Z8*C8</f>
        <v>0</v>
      </c>
      <c r="AB8" s="39"/>
      <c r="AC8" s="46">
        <f>AB8*C8</f>
        <v>0</v>
      </c>
      <c r="AD8" s="47">
        <f>G8+I8+K8+M8+O8+Q8+S8+U8+W8+Y8+AA8+AC8</f>
        <v>0</v>
      </c>
      <c r="AE8" s="39" t="s">
        <v>100</v>
      </c>
    </row>
    <row r="9" spans="1:31" ht="24.95" customHeight="1">
      <c r="A9" s="48"/>
      <c r="B9" s="44" t="s">
        <v>35</v>
      </c>
      <c r="C9" s="45">
        <v>2.7075999999999998</v>
      </c>
      <c r="D9" s="39" t="s">
        <v>13</v>
      </c>
      <c r="E9" s="39" t="s">
        <v>5</v>
      </c>
      <c r="F9" s="39"/>
      <c r="G9" s="46">
        <f t="shared" ref="G9:G23" si="0">F9*C9</f>
        <v>0</v>
      </c>
      <c r="H9" s="39"/>
      <c r="I9" s="46">
        <f t="shared" ref="I9:I23" si="1">H9*C9</f>
        <v>0</v>
      </c>
      <c r="J9" s="39"/>
      <c r="K9" s="46">
        <f t="shared" ref="K9:K23" si="2">J9*C9</f>
        <v>0</v>
      </c>
      <c r="L9" s="39"/>
      <c r="M9" s="46">
        <f t="shared" ref="M9:M23" si="3">L9*C9</f>
        <v>0</v>
      </c>
      <c r="N9" s="39"/>
      <c r="O9" s="46">
        <f t="shared" ref="O9:O23" si="4">N9*C9</f>
        <v>0</v>
      </c>
      <c r="P9" s="39"/>
      <c r="Q9" s="46">
        <f t="shared" ref="Q9:Q23" si="5">P9*C9</f>
        <v>0</v>
      </c>
      <c r="R9" s="39"/>
      <c r="S9" s="46">
        <f t="shared" ref="S9:S23" si="6">R9*C9</f>
        <v>0</v>
      </c>
      <c r="T9" s="39"/>
      <c r="U9" s="46">
        <f t="shared" ref="U9:U23" si="7">T9*C9</f>
        <v>0</v>
      </c>
      <c r="V9" s="39"/>
      <c r="W9" s="46">
        <f t="shared" ref="W9:W23" si="8">V9*C9</f>
        <v>0</v>
      </c>
      <c r="X9" s="39"/>
      <c r="Y9" s="46">
        <f t="shared" ref="Y9:Y23" si="9">X9*C9</f>
        <v>0</v>
      </c>
      <c r="Z9" s="39"/>
      <c r="AA9" s="46">
        <f t="shared" ref="AA9:AA23" si="10">Z9*C9</f>
        <v>0</v>
      </c>
      <c r="AB9" s="39"/>
      <c r="AC9" s="46">
        <f t="shared" ref="AC9:AC23" si="11">AB9*C9</f>
        <v>0</v>
      </c>
      <c r="AD9" s="47">
        <f t="shared" ref="AD9:AD23" si="12">G9+I9+K9+M9+O9+Q9+S9+U9+W9+Y9+AA9+AC9</f>
        <v>0</v>
      </c>
      <c r="AE9" s="39" t="s">
        <v>100</v>
      </c>
    </row>
    <row r="10" spans="1:31" ht="24.95" customHeight="1">
      <c r="A10" s="48"/>
      <c r="B10" s="48" t="s">
        <v>36</v>
      </c>
      <c r="C10" s="45"/>
      <c r="D10" s="39"/>
      <c r="E10" s="39"/>
      <c r="F10" s="39"/>
      <c r="G10" s="46"/>
      <c r="H10" s="39"/>
      <c r="I10" s="46"/>
      <c r="J10" s="39"/>
      <c r="K10" s="46"/>
      <c r="L10" s="39"/>
      <c r="M10" s="46"/>
      <c r="N10" s="39"/>
      <c r="O10" s="46"/>
      <c r="P10" s="39"/>
      <c r="Q10" s="46"/>
      <c r="R10" s="39"/>
      <c r="S10" s="46"/>
      <c r="T10" s="39"/>
      <c r="U10" s="46"/>
      <c r="V10" s="39"/>
      <c r="W10" s="46"/>
      <c r="X10" s="39"/>
      <c r="Y10" s="46"/>
      <c r="Z10" s="39"/>
      <c r="AA10" s="46"/>
      <c r="AB10" s="39"/>
      <c r="AC10" s="46"/>
      <c r="AD10" s="47"/>
      <c r="AE10" s="39"/>
    </row>
    <row r="11" spans="1:31" ht="24.95" customHeight="1">
      <c r="A11" s="48"/>
      <c r="B11" s="48" t="s">
        <v>37</v>
      </c>
      <c r="C11" s="45"/>
      <c r="D11" s="39"/>
      <c r="E11" s="39"/>
      <c r="F11" s="39"/>
      <c r="G11" s="46"/>
      <c r="H11" s="39"/>
      <c r="I11" s="46"/>
      <c r="J11" s="39"/>
      <c r="K11" s="46"/>
      <c r="L11" s="39"/>
      <c r="M11" s="46"/>
      <c r="N11" s="39"/>
      <c r="O11" s="46"/>
      <c r="P11" s="39"/>
      <c r="Q11" s="46"/>
      <c r="R11" s="39"/>
      <c r="S11" s="46"/>
      <c r="T11" s="39"/>
      <c r="U11" s="46"/>
      <c r="V11" s="39"/>
      <c r="W11" s="46"/>
      <c r="X11" s="39"/>
      <c r="Y11" s="46"/>
      <c r="Z11" s="39"/>
      <c r="AA11" s="46"/>
      <c r="AB11" s="39"/>
      <c r="AC11" s="46"/>
      <c r="AD11" s="47"/>
      <c r="AE11" s="39"/>
    </row>
    <row r="12" spans="1:31" ht="24.95" customHeight="1">
      <c r="A12" s="48"/>
      <c r="B12" s="44" t="s">
        <v>38</v>
      </c>
      <c r="C12" s="45">
        <v>2.7403</v>
      </c>
      <c r="D12" s="39" t="s">
        <v>13</v>
      </c>
      <c r="E12" s="39" t="s">
        <v>5</v>
      </c>
      <c r="F12" s="39"/>
      <c r="G12" s="46">
        <f t="shared" si="0"/>
        <v>0</v>
      </c>
      <c r="H12" s="39"/>
      <c r="I12" s="46">
        <f t="shared" si="1"/>
        <v>0</v>
      </c>
      <c r="J12" s="39"/>
      <c r="K12" s="46">
        <f t="shared" si="2"/>
        <v>0</v>
      </c>
      <c r="L12" s="39"/>
      <c r="M12" s="46">
        <f t="shared" si="3"/>
        <v>0</v>
      </c>
      <c r="N12" s="39"/>
      <c r="O12" s="46">
        <f t="shared" si="4"/>
        <v>0</v>
      </c>
      <c r="P12" s="39"/>
      <c r="Q12" s="46">
        <f t="shared" si="5"/>
        <v>0</v>
      </c>
      <c r="R12" s="39"/>
      <c r="S12" s="46">
        <f t="shared" si="6"/>
        <v>0</v>
      </c>
      <c r="T12" s="39"/>
      <c r="U12" s="46">
        <f t="shared" si="7"/>
        <v>0</v>
      </c>
      <c r="V12" s="39"/>
      <c r="W12" s="46">
        <f t="shared" si="8"/>
        <v>0</v>
      </c>
      <c r="X12" s="39"/>
      <c r="Y12" s="46">
        <f t="shared" si="9"/>
        <v>0</v>
      </c>
      <c r="Z12" s="39"/>
      <c r="AA12" s="46">
        <f t="shared" si="10"/>
        <v>0</v>
      </c>
      <c r="AB12" s="39"/>
      <c r="AC12" s="46">
        <f t="shared" si="11"/>
        <v>0</v>
      </c>
      <c r="AD12" s="47">
        <f t="shared" si="12"/>
        <v>0</v>
      </c>
      <c r="AE12" s="39" t="s">
        <v>100</v>
      </c>
    </row>
    <row r="13" spans="1:31" ht="24.95" customHeight="1">
      <c r="A13" s="48"/>
      <c r="B13" s="44" t="s">
        <v>75</v>
      </c>
      <c r="C13" s="45">
        <v>2.2372999999999998</v>
      </c>
      <c r="D13" s="39" t="s">
        <v>13</v>
      </c>
      <c r="E13" s="39" t="s">
        <v>5</v>
      </c>
      <c r="F13" s="39"/>
      <c r="G13" s="46">
        <f t="shared" si="0"/>
        <v>0</v>
      </c>
      <c r="H13" s="39"/>
      <c r="I13" s="46">
        <f t="shared" si="1"/>
        <v>0</v>
      </c>
      <c r="J13" s="39"/>
      <c r="K13" s="46">
        <f t="shared" si="2"/>
        <v>0</v>
      </c>
      <c r="L13" s="39"/>
      <c r="M13" s="46">
        <f t="shared" si="3"/>
        <v>0</v>
      </c>
      <c r="N13" s="39"/>
      <c r="O13" s="46">
        <f t="shared" si="4"/>
        <v>0</v>
      </c>
      <c r="P13" s="39"/>
      <c r="Q13" s="46">
        <f t="shared" si="5"/>
        <v>0</v>
      </c>
      <c r="R13" s="39"/>
      <c r="S13" s="46">
        <f t="shared" si="6"/>
        <v>0</v>
      </c>
      <c r="T13" s="39"/>
      <c r="U13" s="46">
        <f t="shared" si="7"/>
        <v>0</v>
      </c>
      <c r="V13" s="39"/>
      <c r="W13" s="46">
        <f t="shared" si="8"/>
        <v>0</v>
      </c>
      <c r="X13" s="39"/>
      <c r="Y13" s="46">
        <f t="shared" si="9"/>
        <v>0</v>
      </c>
      <c r="Z13" s="39"/>
      <c r="AA13" s="46">
        <f t="shared" si="10"/>
        <v>0</v>
      </c>
      <c r="AB13" s="39"/>
      <c r="AC13" s="46">
        <f t="shared" si="11"/>
        <v>0</v>
      </c>
      <c r="AD13" s="47">
        <f t="shared" si="12"/>
        <v>0</v>
      </c>
      <c r="AE13" s="39" t="s">
        <v>100</v>
      </c>
    </row>
    <row r="14" spans="1:31" ht="24.95" customHeight="1">
      <c r="A14" s="48"/>
      <c r="B14" s="44" t="s">
        <v>39</v>
      </c>
      <c r="C14" s="45">
        <v>2.2372999999999998</v>
      </c>
      <c r="D14" s="39" t="s">
        <v>13</v>
      </c>
      <c r="E14" s="39" t="s">
        <v>5</v>
      </c>
      <c r="F14" s="39"/>
      <c r="G14" s="46">
        <f t="shared" si="0"/>
        <v>0</v>
      </c>
      <c r="H14" s="39"/>
      <c r="I14" s="46">
        <f t="shared" si="1"/>
        <v>0</v>
      </c>
      <c r="J14" s="39"/>
      <c r="K14" s="46">
        <f t="shared" si="2"/>
        <v>0</v>
      </c>
      <c r="L14" s="39"/>
      <c r="M14" s="46">
        <f t="shared" si="3"/>
        <v>0</v>
      </c>
      <c r="N14" s="39"/>
      <c r="O14" s="46">
        <f t="shared" si="4"/>
        <v>0</v>
      </c>
      <c r="P14" s="39"/>
      <c r="Q14" s="46">
        <f t="shared" si="5"/>
        <v>0</v>
      </c>
      <c r="R14" s="39"/>
      <c r="S14" s="46">
        <f t="shared" si="6"/>
        <v>0</v>
      </c>
      <c r="T14" s="39"/>
      <c r="U14" s="46">
        <f t="shared" si="7"/>
        <v>0</v>
      </c>
      <c r="V14" s="39"/>
      <c r="W14" s="46">
        <f t="shared" si="8"/>
        <v>0</v>
      </c>
      <c r="X14" s="39"/>
      <c r="Y14" s="46">
        <f t="shared" si="9"/>
        <v>0</v>
      </c>
      <c r="Z14" s="39"/>
      <c r="AA14" s="46">
        <f t="shared" si="10"/>
        <v>0</v>
      </c>
      <c r="AB14" s="39"/>
      <c r="AC14" s="46">
        <f t="shared" si="11"/>
        <v>0</v>
      </c>
      <c r="AD14" s="47">
        <f t="shared" si="12"/>
        <v>0</v>
      </c>
      <c r="AE14" s="39" t="s">
        <v>100</v>
      </c>
    </row>
    <row r="15" spans="1:31" ht="24.95" customHeight="1">
      <c r="A15" s="48"/>
      <c r="B15" s="48" t="s">
        <v>73</v>
      </c>
      <c r="C15" s="45">
        <v>1</v>
      </c>
      <c r="D15" s="39" t="s">
        <v>74</v>
      </c>
      <c r="E15" s="39" t="s">
        <v>10</v>
      </c>
      <c r="F15" s="39"/>
      <c r="G15" s="46">
        <f t="shared" si="0"/>
        <v>0</v>
      </c>
      <c r="H15" s="39"/>
      <c r="I15" s="46">
        <f t="shared" si="1"/>
        <v>0</v>
      </c>
      <c r="J15" s="39"/>
      <c r="K15" s="46">
        <f t="shared" si="2"/>
        <v>0</v>
      </c>
      <c r="L15" s="39"/>
      <c r="M15" s="46">
        <f t="shared" si="3"/>
        <v>0</v>
      </c>
      <c r="N15" s="39"/>
      <c r="O15" s="46">
        <f t="shared" si="4"/>
        <v>0</v>
      </c>
      <c r="P15" s="39"/>
      <c r="Q15" s="46">
        <f t="shared" si="5"/>
        <v>0</v>
      </c>
      <c r="R15" s="39"/>
      <c r="S15" s="46">
        <f t="shared" si="6"/>
        <v>0</v>
      </c>
      <c r="T15" s="39"/>
      <c r="U15" s="46">
        <f t="shared" si="7"/>
        <v>0</v>
      </c>
      <c r="V15" s="39"/>
      <c r="W15" s="46">
        <f t="shared" si="8"/>
        <v>0</v>
      </c>
      <c r="X15" s="39"/>
      <c r="Y15" s="46">
        <f t="shared" si="9"/>
        <v>0</v>
      </c>
      <c r="Z15" s="39"/>
      <c r="AA15" s="46">
        <f t="shared" si="10"/>
        <v>0</v>
      </c>
      <c r="AB15" s="39"/>
      <c r="AC15" s="46">
        <f t="shared" si="11"/>
        <v>0</v>
      </c>
      <c r="AD15" s="47">
        <f t="shared" si="12"/>
        <v>0</v>
      </c>
      <c r="AE15" s="39" t="s">
        <v>100</v>
      </c>
    </row>
    <row r="16" spans="1:31" ht="24.95" customHeight="1">
      <c r="A16" s="48"/>
      <c r="B16" s="67" t="s">
        <v>71</v>
      </c>
      <c r="C16" s="49">
        <v>25</v>
      </c>
      <c r="D16" s="39" t="s">
        <v>58</v>
      </c>
      <c r="E16" s="39" t="s">
        <v>41</v>
      </c>
      <c r="F16" s="69">
        <f>'CH4จากระบบ septic tank'!$C$4</f>
        <v>0</v>
      </c>
      <c r="G16" s="46">
        <f t="shared" si="0"/>
        <v>0</v>
      </c>
      <c r="H16" s="50">
        <f>'CH4จากระบบ septic tank'!$D$4</f>
        <v>0</v>
      </c>
      <c r="I16" s="46">
        <f t="shared" si="1"/>
        <v>0</v>
      </c>
      <c r="J16" s="50">
        <f>'CH4จากระบบ septic tank'!$E$4</f>
        <v>0</v>
      </c>
      <c r="K16" s="46">
        <f t="shared" si="2"/>
        <v>0</v>
      </c>
      <c r="L16" s="50">
        <f>'CH4จากระบบ septic tank'!$F$4</f>
        <v>0</v>
      </c>
      <c r="M16" s="46">
        <f t="shared" si="3"/>
        <v>0</v>
      </c>
      <c r="N16" s="50">
        <f>'CH4จากระบบ septic tank'!$G$4</f>
        <v>0</v>
      </c>
      <c r="O16" s="46">
        <f t="shared" si="4"/>
        <v>0</v>
      </c>
      <c r="P16" s="50">
        <f>'CH4จากระบบ septic tank'!$H$4</f>
        <v>0</v>
      </c>
      <c r="Q16" s="46">
        <f t="shared" si="5"/>
        <v>0</v>
      </c>
      <c r="R16" s="50">
        <f>'CH4จากระบบ septic tank'!$I$4</f>
        <v>0</v>
      </c>
      <c r="S16" s="46">
        <f t="shared" si="6"/>
        <v>0</v>
      </c>
      <c r="T16" s="50">
        <f>'CH4จากระบบ septic tank'!$J$4</f>
        <v>0</v>
      </c>
      <c r="U16" s="46">
        <f t="shared" si="7"/>
        <v>0</v>
      </c>
      <c r="V16" s="50">
        <f>'CH4จากระบบ septic tank'!$K$4</f>
        <v>0</v>
      </c>
      <c r="W16" s="46">
        <f t="shared" si="8"/>
        <v>0</v>
      </c>
      <c r="X16" s="50">
        <f>'CH4จากระบบ septic tank'!$L$4</f>
        <v>0</v>
      </c>
      <c r="Y16" s="46">
        <f t="shared" si="9"/>
        <v>0</v>
      </c>
      <c r="Z16" s="50">
        <f>'CH4จากระบบ septic tank'!$M$4</f>
        <v>0</v>
      </c>
      <c r="AA16" s="46">
        <f t="shared" si="10"/>
        <v>0</v>
      </c>
      <c r="AB16" s="50">
        <f>'CH4จากระบบ septic tank'!$N$4</f>
        <v>0</v>
      </c>
      <c r="AC16" s="46">
        <f t="shared" si="11"/>
        <v>0</v>
      </c>
      <c r="AD16" s="47">
        <f t="shared" si="12"/>
        <v>0</v>
      </c>
      <c r="AE16" s="39" t="s">
        <v>100</v>
      </c>
    </row>
    <row r="17" spans="1:49" ht="24.95" customHeight="1">
      <c r="A17" s="48"/>
      <c r="B17" s="68" t="s">
        <v>72</v>
      </c>
      <c r="C17" s="45">
        <v>25</v>
      </c>
      <c r="D17" s="39" t="s">
        <v>58</v>
      </c>
      <c r="E17" s="39" t="s">
        <v>41</v>
      </c>
      <c r="F17" s="51">
        <f>CH4จากบ่อบำบัดไม่เติมอากาศ!$B$13</f>
        <v>0</v>
      </c>
      <c r="G17" s="46">
        <f t="shared" si="0"/>
        <v>0</v>
      </c>
      <c r="H17" s="51">
        <f>CH4จากบ่อบำบัดไม่เติมอากาศ!$C$13</f>
        <v>0</v>
      </c>
      <c r="I17" s="46">
        <f t="shared" si="1"/>
        <v>0</v>
      </c>
      <c r="J17" s="51">
        <f>CH4จากบ่อบำบัดไม่เติมอากาศ!$D$13</f>
        <v>0</v>
      </c>
      <c r="K17" s="46">
        <f t="shared" si="2"/>
        <v>0</v>
      </c>
      <c r="L17" s="51">
        <f>CH4จากบ่อบำบัดไม่เติมอากาศ!$E$13</f>
        <v>0</v>
      </c>
      <c r="M17" s="46">
        <f t="shared" si="3"/>
        <v>0</v>
      </c>
      <c r="N17" s="51">
        <f>CH4จากบ่อบำบัดไม่เติมอากาศ!$F$13</f>
        <v>0</v>
      </c>
      <c r="O17" s="46">
        <f t="shared" si="4"/>
        <v>0</v>
      </c>
      <c r="P17" s="51">
        <f>CH4จากบ่อบำบัดไม่เติมอากาศ!$G$13</f>
        <v>0</v>
      </c>
      <c r="Q17" s="46">
        <f t="shared" si="5"/>
        <v>0</v>
      </c>
      <c r="R17" s="51">
        <f>CH4จากบ่อบำบัดไม่เติมอากาศ!$H$13</f>
        <v>0</v>
      </c>
      <c r="S17" s="46">
        <f t="shared" si="6"/>
        <v>0</v>
      </c>
      <c r="T17" s="51">
        <f>CH4จากบ่อบำบัดไม่เติมอากาศ!$I$13</f>
        <v>0</v>
      </c>
      <c r="U17" s="46">
        <f t="shared" si="7"/>
        <v>0</v>
      </c>
      <c r="V17" s="51">
        <f>CH4จากบ่อบำบัดไม่เติมอากาศ!$J$13</f>
        <v>0</v>
      </c>
      <c r="W17" s="46">
        <f t="shared" si="8"/>
        <v>0</v>
      </c>
      <c r="X17" s="51">
        <f>CH4จากบ่อบำบัดไม่เติมอากาศ!$K$13</f>
        <v>0</v>
      </c>
      <c r="Y17" s="46">
        <f t="shared" si="9"/>
        <v>0</v>
      </c>
      <c r="Z17" s="51">
        <f>CH4จากบ่อบำบัดไม่เติมอากาศ!$L$13</f>
        <v>0</v>
      </c>
      <c r="AA17" s="46">
        <f t="shared" si="10"/>
        <v>0</v>
      </c>
      <c r="AB17" s="51">
        <f>CH4จากบ่อบำบัดไม่เติมอากาศ!$M$13</f>
        <v>0</v>
      </c>
      <c r="AC17" s="46">
        <f t="shared" si="11"/>
        <v>0</v>
      </c>
      <c r="AD17" s="47">
        <f t="shared" si="12"/>
        <v>0</v>
      </c>
      <c r="AE17" s="39" t="s">
        <v>100</v>
      </c>
    </row>
    <row r="18" spans="1:49" ht="24.95" customHeight="1">
      <c r="A18" s="48"/>
      <c r="B18" s="48" t="s">
        <v>77</v>
      </c>
      <c r="C18" s="45">
        <v>1300</v>
      </c>
      <c r="D18" s="39" t="s">
        <v>59</v>
      </c>
      <c r="E18" s="52" t="s">
        <v>42</v>
      </c>
      <c r="F18" s="39"/>
      <c r="G18" s="46">
        <f t="shared" si="0"/>
        <v>0</v>
      </c>
      <c r="H18" s="39"/>
      <c r="I18" s="46">
        <f t="shared" si="1"/>
        <v>0</v>
      </c>
      <c r="J18" s="39"/>
      <c r="K18" s="46">
        <f t="shared" si="2"/>
        <v>0</v>
      </c>
      <c r="L18" s="39"/>
      <c r="M18" s="46">
        <f t="shared" si="3"/>
        <v>0</v>
      </c>
      <c r="N18" s="39"/>
      <c r="O18" s="46">
        <f t="shared" si="4"/>
        <v>0</v>
      </c>
      <c r="P18" s="39"/>
      <c r="Q18" s="46">
        <f t="shared" si="5"/>
        <v>0</v>
      </c>
      <c r="R18" s="39"/>
      <c r="S18" s="46">
        <f t="shared" si="6"/>
        <v>0</v>
      </c>
      <c r="T18" s="39"/>
      <c r="U18" s="46">
        <f t="shared" si="7"/>
        <v>0</v>
      </c>
      <c r="V18" s="39"/>
      <c r="W18" s="46">
        <f t="shared" si="8"/>
        <v>0</v>
      </c>
      <c r="X18" s="39"/>
      <c r="Y18" s="46">
        <f t="shared" si="9"/>
        <v>0</v>
      </c>
      <c r="Z18" s="39"/>
      <c r="AA18" s="46">
        <f t="shared" si="10"/>
        <v>0</v>
      </c>
      <c r="AB18" s="39"/>
      <c r="AC18" s="46">
        <f t="shared" si="11"/>
        <v>0</v>
      </c>
      <c r="AD18" s="47">
        <f t="shared" si="12"/>
        <v>0</v>
      </c>
      <c r="AE18" s="39" t="s">
        <v>100</v>
      </c>
    </row>
    <row r="19" spans="1:49" ht="24.95" customHeight="1">
      <c r="A19" s="38" t="s">
        <v>6</v>
      </c>
      <c r="B19" s="44" t="s">
        <v>7</v>
      </c>
      <c r="C19" s="45">
        <v>0.49990000000000001</v>
      </c>
      <c r="D19" s="39" t="s">
        <v>14</v>
      </c>
      <c r="E19" s="39" t="s">
        <v>8</v>
      </c>
      <c r="F19" s="39"/>
      <c r="G19" s="46">
        <f t="shared" si="0"/>
        <v>0</v>
      </c>
      <c r="H19" s="39"/>
      <c r="I19" s="46">
        <f t="shared" si="1"/>
        <v>0</v>
      </c>
      <c r="J19" s="39"/>
      <c r="K19" s="46">
        <f t="shared" si="2"/>
        <v>0</v>
      </c>
      <c r="L19" s="39"/>
      <c r="M19" s="46">
        <f t="shared" si="3"/>
        <v>0</v>
      </c>
      <c r="N19" s="39"/>
      <c r="O19" s="46">
        <f t="shared" si="4"/>
        <v>0</v>
      </c>
      <c r="P19" s="39"/>
      <c r="Q19" s="46">
        <f t="shared" si="5"/>
        <v>0</v>
      </c>
      <c r="R19" s="39"/>
      <c r="S19" s="46">
        <f t="shared" si="6"/>
        <v>0</v>
      </c>
      <c r="T19" s="39"/>
      <c r="U19" s="46">
        <f t="shared" si="7"/>
        <v>0</v>
      </c>
      <c r="V19" s="39"/>
      <c r="W19" s="46">
        <f t="shared" si="8"/>
        <v>0</v>
      </c>
      <c r="X19" s="39"/>
      <c r="Y19" s="46">
        <f t="shared" si="9"/>
        <v>0</v>
      </c>
      <c r="Z19" s="39"/>
      <c r="AA19" s="46">
        <f t="shared" si="10"/>
        <v>0</v>
      </c>
      <c r="AB19" s="39"/>
      <c r="AC19" s="46">
        <f t="shared" si="11"/>
        <v>0</v>
      </c>
      <c r="AD19" s="47">
        <f t="shared" si="12"/>
        <v>0</v>
      </c>
      <c r="AE19" s="39" t="s">
        <v>100</v>
      </c>
    </row>
    <row r="20" spans="1:49" ht="24.95" customHeight="1">
      <c r="A20" s="38" t="s">
        <v>9</v>
      </c>
      <c r="B20" s="44" t="s">
        <v>40</v>
      </c>
      <c r="C20" s="45">
        <v>2.0859000000000001</v>
      </c>
      <c r="D20" s="39" t="s">
        <v>15</v>
      </c>
      <c r="E20" s="39" t="s">
        <v>10</v>
      </c>
      <c r="F20" s="39"/>
      <c r="G20" s="46">
        <f t="shared" si="0"/>
        <v>0</v>
      </c>
      <c r="H20" s="39"/>
      <c r="I20" s="46">
        <f t="shared" si="1"/>
        <v>0</v>
      </c>
      <c r="J20" s="39"/>
      <c r="K20" s="46">
        <f t="shared" si="2"/>
        <v>0</v>
      </c>
      <c r="L20" s="39"/>
      <c r="M20" s="46">
        <f t="shared" si="3"/>
        <v>0</v>
      </c>
      <c r="N20" s="39"/>
      <c r="O20" s="46">
        <f t="shared" si="4"/>
        <v>0</v>
      </c>
      <c r="P20" s="39"/>
      <c r="Q20" s="46">
        <f t="shared" si="5"/>
        <v>0</v>
      </c>
      <c r="R20" s="39"/>
      <c r="S20" s="46">
        <f t="shared" si="6"/>
        <v>0</v>
      </c>
      <c r="T20" s="39"/>
      <c r="U20" s="46">
        <f t="shared" si="7"/>
        <v>0</v>
      </c>
      <c r="V20" s="39"/>
      <c r="W20" s="46">
        <f t="shared" si="8"/>
        <v>0</v>
      </c>
      <c r="X20" s="39"/>
      <c r="Y20" s="46">
        <f t="shared" si="9"/>
        <v>0</v>
      </c>
      <c r="Z20" s="39"/>
      <c r="AA20" s="46">
        <f t="shared" si="10"/>
        <v>0</v>
      </c>
      <c r="AB20" s="39"/>
      <c r="AC20" s="46">
        <f t="shared" si="11"/>
        <v>0</v>
      </c>
      <c r="AD20" s="47">
        <f t="shared" si="12"/>
        <v>0</v>
      </c>
      <c r="AE20" s="39" t="s">
        <v>100</v>
      </c>
    </row>
    <row r="21" spans="1:49" ht="24.95" customHeight="1">
      <c r="A21" s="48"/>
      <c r="B21" s="44" t="s">
        <v>87</v>
      </c>
      <c r="C21" s="45">
        <v>0.79479999999999995</v>
      </c>
      <c r="D21" s="39" t="s">
        <v>16</v>
      </c>
      <c r="E21" s="39" t="s">
        <v>11</v>
      </c>
      <c r="F21" s="39"/>
      <c r="G21" s="46">
        <f t="shared" si="0"/>
        <v>0</v>
      </c>
      <c r="H21" s="39"/>
      <c r="I21" s="46">
        <f t="shared" si="1"/>
        <v>0</v>
      </c>
      <c r="J21" s="39"/>
      <c r="K21" s="46">
        <f t="shared" si="2"/>
        <v>0</v>
      </c>
      <c r="L21" s="39"/>
      <c r="M21" s="46">
        <f t="shared" si="3"/>
        <v>0</v>
      </c>
      <c r="N21" s="39"/>
      <c r="O21" s="46">
        <f t="shared" si="4"/>
        <v>0</v>
      </c>
      <c r="P21" s="39"/>
      <c r="Q21" s="46">
        <f t="shared" si="5"/>
        <v>0</v>
      </c>
      <c r="R21" s="39"/>
      <c r="S21" s="46">
        <f t="shared" si="6"/>
        <v>0</v>
      </c>
      <c r="T21" s="39"/>
      <c r="U21" s="46">
        <f t="shared" si="7"/>
        <v>0</v>
      </c>
      <c r="V21" s="39"/>
      <c r="W21" s="46">
        <f t="shared" si="8"/>
        <v>0</v>
      </c>
      <c r="X21" s="39"/>
      <c r="Y21" s="46">
        <f t="shared" si="9"/>
        <v>0</v>
      </c>
      <c r="Z21" s="39"/>
      <c r="AA21" s="46">
        <f t="shared" si="10"/>
        <v>0</v>
      </c>
      <c r="AB21" s="39"/>
      <c r="AC21" s="46">
        <f t="shared" si="11"/>
        <v>0</v>
      </c>
      <c r="AD21" s="47">
        <f t="shared" si="12"/>
        <v>0</v>
      </c>
      <c r="AE21" s="39" t="s">
        <v>100</v>
      </c>
    </row>
    <row r="22" spans="1:49" ht="24.95" customHeight="1">
      <c r="A22" s="48"/>
      <c r="B22" s="44" t="s">
        <v>88</v>
      </c>
      <c r="C22" s="45">
        <v>0.2843</v>
      </c>
      <c r="D22" s="39" t="s">
        <v>16</v>
      </c>
      <c r="E22" s="39" t="s">
        <v>11</v>
      </c>
      <c r="F22" s="39"/>
      <c r="G22" s="46">
        <f t="shared" si="0"/>
        <v>0</v>
      </c>
      <c r="H22" s="39"/>
      <c r="I22" s="46">
        <f t="shared" si="1"/>
        <v>0</v>
      </c>
      <c r="J22" s="39"/>
      <c r="K22" s="46">
        <f t="shared" si="2"/>
        <v>0</v>
      </c>
      <c r="L22" s="39"/>
      <c r="M22" s="46">
        <f t="shared" si="3"/>
        <v>0</v>
      </c>
      <c r="N22" s="39"/>
      <c r="O22" s="46">
        <f t="shared" si="4"/>
        <v>0</v>
      </c>
      <c r="P22" s="39"/>
      <c r="Q22" s="46">
        <f t="shared" si="5"/>
        <v>0</v>
      </c>
      <c r="R22" s="39"/>
      <c r="S22" s="46">
        <f t="shared" si="6"/>
        <v>0</v>
      </c>
      <c r="T22" s="39"/>
      <c r="U22" s="46">
        <f t="shared" si="7"/>
        <v>0</v>
      </c>
      <c r="V22" s="39"/>
      <c r="W22" s="46">
        <f t="shared" si="8"/>
        <v>0</v>
      </c>
      <c r="X22" s="39"/>
      <c r="Y22" s="46">
        <f t="shared" si="9"/>
        <v>0</v>
      </c>
      <c r="Z22" s="39"/>
      <c r="AA22" s="46">
        <f t="shared" si="10"/>
        <v>0</v>
      </c>
      <c r="AB22" s="39"/>
      <c r="AC22" s="46">
        <f t="shared" si="11"/>
        <v>0</v>
      </c>
      <c r="AD22" s="47">
        <f t="shared" si="12"/>
        <v>0</v>
      </c>
      <c r="AE22" s="39" t="s">
        <v>100</v>
      </c>
      <c r="AR22" s="53"/>
    </row>
    <row r="23" spans="1:49" ht="24.95" customHeight="1">
      <c r="A23" s="62"/>
      <c r="B23" s="42" t="s">
        <v>29</v>
      </c>
      <c r="C23" s="45">
        <v>2.3199999999999998</v>
      </c>
      <c r="D23" s="39" t="s">
        <v>15</v>
      </c>
      <c r="E23" s="52" t="s">
        <v>10</v>
      </c>
      <c r="F23" s="39"/>
      <c r="G23" s="46">
        <f t="shared" si="0"/>
        <v>0</v>
      </c>
      <c r="H23" s="39"/>
      <c r="I23" s="46">
        <f t="shared" si="1"/>
        <v>0</v>
      </c>
      <c r="J23" s="39"/>
      <c r="K23" s="46">
        <f t="shared" si="2"/>
        <v>0</v>
      </c>
      <c r="L23" s="39"/>
      <c r="M23" s="46">
        <f t="shared" si="3"/>
        <v>0</v>
      </c>
      <c r="N23" s="39"/>
      <c r="O23" s="46">
        <f t="shared" si="4"/>
        <v>0</v>
      </c>
      <c r="P23" s="39"/>
      <c r="Q23" s="46">
        <f t="shared" si="5"/>
        <v>0</v>
      </c>
      <c r="R23" s="39"/>
      <c r="S23" s="46">
        <f t="shared" si="6"/>
        <v>0</v>
      </c>
      <c r="T23" s="39"/>
      <c r="U23" s="46">
        <f t="shared" si="7"/>
        <v>0</v>
      </c>
      <c r="V23" s="39"/>
      <c r="W23" s="46">
        <f t="shared" si="8"/>
        <v>0</v>
      </c>
      <c r="X23" s="39"/>
      <c r="Y23" s="46">
        <f t="shared" si="9"/>
        <v>0</v>
      </c>
      <c r="Z23" s="39"/>
      <c r="AA23" s="46">
        <f t="shared" si="10"/>
        <v>0</v>
      </c>
      <c r="AB23" s="39"/>
      <c r="AC23" s="46">
        <f t="shared" si="11"/>
        <v>0</v>
      </c>
      <c r="AD23" s="47">
        <f t="shared" si="12"/>
        <v>0</v>
      </c>
      <c r="AE23" s="39" t="s">
        <v>100</v>
      </c>
      <c r="AR23" s="55"/>
    </row>
    <row r="24" spans="1:49" s="37" customFormat="1" ht="24.95" customHeight="1">
      <c r="A24" s="37" t="s">
        <v>106</v>
      </c>
      <c r="B24" s="37" t="s">
        <v>111</v>
      </c>
      <c r="G24" s="53"/>
      <c r="J24" s="71"/>
      <c r="AR24" s="72"/>
    </row>
    <row r="25" spans="1:49" ht="24.95" customHeight="1">
      <c r="B25" s="73" t="s">
        <v>112</v>
      </c>
      <c r="K25" s="53"/>
      <c r="L25" s="53"/>
      <c r="M25" s="53"/>
      <c r="N25" s="53"/>
      <c r="O25" s="35"/>
      <c r="P25" s="53"/>
      <c r="Q25" s="53"/>
      <c r="R25" s="53"/>
      <c r="S25" s="53"/>
      <c r="AR25" s="55"/>
    </row>
    <row r="26" spans="1:49" ht="24.95" customHeight="1">
      <c r="K26" s="59"/>
      <c r="L26" s="60"/>
      <c r="M26" s="61"/>
      <c r="N26" s="59"/>
      <c r="O26" s="35"/>
      <c r="P26" s="59"/>
      <c r="Q26" s="60"/>
      <c r="R26" s="61"/>
      <c r="S26" s="59"/>
      <c r="AR26" s="35"/>
    </row>
    <row r="27" spans="1:49" ht="24.95" customHeight="1">
      <c r="B27" s="79" t="s">
        <v>110</v>
      </c>
      <c r="C27" s="79"/>
      <c r="D27" s="79"/>
      <c r="E27" s="79"/>
      <c r="K27" s="59"/>
      <c r="L27" s="60"/>
      <c r="M27" s="61"/>
      <c r="N27" s="59"/>
      <c r="O27" s="35"/>
      <c r="P27" s="59"/>
      <c r="Q27" s="60"/>
      <c r="R27" s="61"/>
      <c r="S27" s="59"/>
      <c r="AW27" s="54"/>
    </row>
    <row r="28" spans="1:49" ht="24.95" customHeight="1">
      <c r="B28" s="66" t="s">
        <v>99</v>
      </c>
      <c r="C28" s="38" t="s">
        <v>30</v>
      </c>
      <c r="D28" s="38" t="s">
        <v>76</v>
      </c>
      <c r="E28" s="38" t="s">
        <v>3</v>
      </c>
      <c r="K28" s="59"/>
      <c r="L28" s="60"/>
      <c r="M28" s="61"/>
      <c r="N28" s="59"/>
      <c r="O28" s="35"/>
      <c r="P28" s="59"/>
      <c r="Q28" s="60"/>
      <c r="R28" s="61"/>
      <c r="S28" s="59"/>
      <c r="AW28" s="54"/>
    </row>
    <row r="29" spans="1:49" ht="24.95" customHeight="1">
      <c r="B29" s="56" t="s">
        <v>4</v>
      </c>
      <c r="C29" s="57">
        <f>(SUM(AD8:AD18))/1000</f>
        <v>0</v>
      </c>
      <c r="D29" s="58" t="e">
        <f>(C29*100)/$C$32</f>
        <v>#DIV/0!</v>
      </c>
      <c r="E29" s="56" t="s">
        <v>31</v>
      </c>
      <c r="K29" s="59"/>
      <c r="L29" s="60"/>
      <c r="M29" s="61"/>
      <c r="N29" s="59"/>
      <c r="O29" s="35"/>
      <c r="P29" s="59"/>
      <c r="Q29" s="60"/>
      <c r="R29" s="61"/>
      <c r="S29" s="59"/>
      <c r="AW29" s="54"/>
    </row>
    <row r="30" spans="1:49" ht="24.95" customHeight="1">
      <c r="B30" s="56" t="s">
        <v>6</v>
      </c>
      <c r="C30" s="57">
        <f>$AD$19/1000</f>
        <v>0</v>
      </c>
      <c r="D30" s="58" t="e">
        <f>(C30*100)/$C$32</f>
        <v>#DIV/0!</v>
      </c>
      <c r="E30" s="56" t="s">
        <v>31</v>
      </c>
      <c r="J30" s="34"/>
      <c r="AW30" s="54"/>
    </row>
    <row r="31" spans="1:49" ht="24.95" customHeight="1">
      <c r="B31" s="56" t="s">
        <v>9</v>
      </c>
      <c r="C31" s="57">
        <f>SUM(AD20:AD23)/1000</f>
        <v>0</v>
      </c>
      <c r="D31" s="58" t="e">
        <f>(C31*100)/$C$32</f>
        <v>#DIV/0!</v>
      </c>
      <c r="E31" s="56" t="s">
        <v>31</v>
      </c>
      <c r="J31" s="34"/>
      <c r="AW31" s="54"/>
    </row>
    <row r="32" spans="1:49" ht="24.95" customHeight="1">
      <c r="B32" s="56" t="s">
        <v>28</v>
      </c>
      <c r="C32" s="57">
        <f>SUM(C29:C31)</f>
        <v>0</v>
      </c>
      <c r="D32" s="58" t="e">
        <f>(C32*100)/$C$32</f>
        <v>#DIV/0!</v>
      </c>
      <c r="E32" s="56" t="s">
        <v>31</v>
      </c>
      <c r="J32" s="34"/>
      <c r="AW32" s="54"/>
    </row>
    <row r="33" spans="1:49" ht="24.95" customHeight="1">
      <c r="J33" s="34"/>
      <c r="AW33" s="54"/>
    </row>
    <row r="34" spans="1:49" ht="24.95" customHeight="1">
      <c r="A34" s="63"/>
      <c r="B34" s="35"/>
      <c r="J34" s="34"/>
      <c r="AW34" s="54"/>
    </row>
    <row r="35" spans="1:49" ht="24.95" customHeight="1">
      <c r="A35" s="64"/>
      <c r="B35" s="60"/>
      <c r="J35" s="34"/>
      <c r="AW35" s="54"/>
    </row>
    <row r="36" spans="1:49" ht="24.95" customHeight="1">
      <c r="A36" s="64"/>
      <c r="B36" s="60"/>
      <c r="J36" s="34"/>
      <c r="AW36" s="54"/>
    </row>
    <row r="37" spans="1:49" ht="24.95" customHeight="1">
      <c r="A37" s="64"/>
      <c r="B37" s="60"/>
      <c r="J37" s="34"/>
      <c r="AW37" s="54"/>
    </row>
    <row r="38" spans="1:49" ht="24.95" customHeight="1">
      <c r="A38" s="63"/>
      <c r="B38" s="35"/>
      <c r="J38" s="34"/>
      <c r="AW38" s="54"/>
    </row>
    <row r="39" spans="1:49" ht="24.95" customHeight="1">
      <c r="A39" s="63"/>
      <c r="B39" s="35"/>
      <c r="J39" s="34"/>
      <c r="AW39" s="54"/>
    </row>
    <row r="40" spans="1:49" ht="24.95" customHeight="1">
      <c r="J40" s="34"/>
      <c r="AW40" s="54"/>
    </row>
    <row r="41" spans="1:49" ht="24.95" customHeight="1">
      <c r="J41" s="34"/>
    </row>
    <row r="42" spans="1:49" ht="24.95" customHeight="1">
      <c r="J42" s="34"/>
    </row>
    <row r="43" spans="1:49" ht="24.95" customHeight="1">
      <c r="J43" s="34"/>
    </row>
  </sheetData>
  <mergeCells count="22"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  <mergeCell ref="R4:S4"/>
    <mergeCell ref="AE3:AE5"/>
    <mergeCell ref="B27:E27"/>
    <mergeCell ref="X4:Y4"/>
    <mergeCell ref="Z4:AA4"/>
    <mergeCell ref="AB4:AC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zoomScale="85" zoomScaleNormal="85" workbookViewId="0">
      <selection activeCell="C4" sqref="C4"/>
    </sheetView>
  </sheetViews>
  <sheetFormatPr defaultColWidth="25.42578125" defaultRowHeight="24"/>
  <cols>
    <col min="1" max="1" width="41" style="6" customWidth="1"/>
    <col min="2" max="2" width="24.28515625" style="6" customWidth="1"/>
    <col min="3" max="15" width="10.5703125" style="6" customWidth="1"/>
    <col min="16" max="16" width="3.140625" style="6" customWidth="1"/>
    <col min="17" max="17" width="13" style="6" customWidth="1"/>
    <col min="18" max="16384" width="25.42578125" style="6"/>
  </cols>
  <sheetData>
    <row r="1" spans="1:18" ht="29.25">
      <c r="A1" s="5" t="s">
        <v>43</v>
      </c>
      <c r="B1" s="3" t="s">
        <v>44</v>
      </c>
      <c r="C1" s="3" t="s">
        <v>45</v>
      </c>
      <c r="D1" s="3" t="s">
        <v>46</v>
      </c>
      <c r="E1" s="3" t="s">
        <v>47</v>
      </c>
      <c r="F1" s="3" t="s">
        <v>48</v>
      </c>
      <c r="G1" s="3" t="s">
        <v>49</v>
      </c>
      <c r="H1" s="3" t="s">
        <v>50</v>
      </c>
      <c r="I1" s="3" t="s">
        <v>51</v>
      </c>
      <c r="J1" s="3" t="s">
        <v>52</v>
      </c>
      <c r="K1" s="3" t="s">
        <v>53</v>
      </c>
      <c r="L1" s="3" t="s">
        <v>54</v>
      </c>
      <c r="M1" s="3" t="s">
        <v>55</v>
      </c>
      <c r="N1" s="3" t="s">
        <v>56</v>
      </c>
      <c r="O1" s="2" t="s">
        <v>57</v>
      </c>
      <c r="Q1" s="23" t="s">
        <v>91</v>
      </c>
    </row>
    <row r="2" spans="1:18" ht="29.25">
      <c r="B2" s="4" t="s">
        <v>79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">
        <f>SUM(C2:N2)</f>
        <v>0</v>
      </c>
      <c r="Q2" s="22">
        <f>D23*E23*F23*H23*I23</f>
        <v>1.2E-2</v>
      </c>
      <c r="R2" s="6" t="s">
        <v>93</v>
      </c>
    </row>
    <row r="3" spans="1:18">
      <c r="B3" s="4" t="s">
        <v>78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">
        <f>SUM(C3:N3)</f>
        <v>0</v>
      </c>
      <c r="P3" s="7"/>
    </row>
    <row r="4" spans="1:18">
      <c r="B4" s="32" t="s">
        <v>65</v>
      </c>
      <c r="C4" s="21">
        <f t="shared" ref="C4:N4" si="0">C2*C3*$Q$2</f>
        <v>0</v>
      </c>
      <c r="D4" s="21">
        <f t="shared" si="0"/>
        <v>0</v>
      </c>
      <c r="E4" s="21">
        <f t="shared" si="0"/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1">
        <f>SUM(C4:N4)</f>
        <v>0</v>
      </c>
    </row>
    <row r="5" spans="1:18">
      <c r="B5" s="8" t="s">
        <v>80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67</v>
      </c>
    </row>
    <row r="10" spans="1:18" ht="96">
      <c r="A10" s="10" t="s">
        <v>63</v>
      </c>
    </row>
    <row r="12" spans="1:18" ht="96">
      <c r="A12" s="10" t="s">
        <v>64</v>
      </c>
    </row>
    <row r="14" spans="1:18" ht="54.75" customHeight="1">
      <c r="A14" s="10" t="s">
        <v>92</v>
      </c>
    </row>
    <row r="22" spans="1:10" ht="72">
      <c r="B22" s="11"/>
      <c r="C22" s="11"/>
      <c r="D22" s="12" t="s">
        <v>60</v>
      </c>
      <c r="E22" s="12" t="s">
        <v>61</v>
      </c>
      <c r="F22" s="12" t="s">
        <v>62</v>
      </c>
      <c r="G22" s="13" t="s">
        <v>66</v>
      </c>
      <c r="H22" s="13" t="s">
        <v>90</v>
      </c>
      <c r="I22" s="14">
        <v>1E-3</v>
      </c>
      <c r="J22" s="13" t="s">
        <v>89</v>
      </c>
    </row>
    <row r="23" spans="1:10">
      <c r="A23" s="33" t="s">
        <v>65</v>
      </c>
      <c r="B23" s="15" t="s">
        <v>10</v>
      </c>
      <c r="C23" s="16">
        <f>D23*E23*F23*H23*I23*J23</f>
        <v>0</v>
      </c>
      <c r="D23" s="17">
        <v>1</v>
      </c>
      <c r="E23" s="17">
        <v>1</v>
      </c>
      <c r="F23" s="17">
        <v>0.3</v>
      </c>
      <c r="G23" s="18">
        <f>O3</f>
        <v>0</v>
      </c>
      <c r="H23" s="17">
        <v>40</v>
      </c>
      <c r="I23" s="17">
        <f>I22</f>
        <v>1E-3</v>
      </c>
      <c r="J23" s="17">
        <f>O2</f>
        <v>0</v>
      </c>
    </row>
    <row r="27" spans="1:10" ht="28.5" customHeight="1"/>
    <row r="29" spans="1:10" ht="43.5" customHeight="1">
      <c r="D29" s="19">
        <f>D23*E23*F23*G23*H23*J23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0"/>
  <sheetViews>
    <sheetView zoomScale="85" zoomScaleNormal="85" workbookViewId="0">
      <selection activeCell="P11" sqref="P11"/>
    </sheetView>
  </sheetViews>
  <sheetFormatPr defaultColWidth="9" defaultRowHeight="24"/>
  <cols>
    <col min="1" max="1" width="25" style="6" customWidth="1"/>
    <col min="2" max="2" width="10" style="6" customWidth="1"/>
    <col min="3" max="3" width="7.7109375" style="6" customWidth="1"/>
    <col min="4" max="14" width="6.5703125" style="6" customWidth="1"/>
    <col min="15" max="16384" width="9" style="6"/>
  </cols>
  <sheetData>
    <row r="1" spans="1:16">
      <c r="A1" s="88" t="s">
        <v>94</v>
      </c>
      <c r="B1" s="89"/>
    </row>
    <row r="2" spans="1:16">
      <c r="A2" s="89"/>
      <c r="B2" s="89"/>
      <c r="C2" s="17" t="s">
        <v>18</v>
      </c>
      <c r="D2" s="17" t="s">
        <v>19</v>
      </c>
      <c r="E2" s="17" t="s">
        <v>20</v>
      </c>
      <c r="F2" s="17" t="s">
        <v>21</v>
      </c>
      <c r="G2" s="17" t="s">
        <v>81</v>
      </c>
      <c r="H2" s="17" t="s">
        <v>82</v>
      </c>
      <c r="I2" s="17" t="s">
        <v>23</v>
      </c>
      <c r="J2" s="17" t="s">
        <v>24</v>
      </c>
      <c r="K2" s="17" t="s">
        <v>25</v>
      </c>
      <c r="L2" s="17" t="s">
        <v>26</v>
      </c>
      <c r="M2" s="17" t="s">
        <v>22</v>
      </c>
      <c r="N2" s="17" t="s">
        <v>27</v>
      </c>
      <c r="O2" s="17" t="s">
        <v>28</v>
      </c>
    </row>
    <row r="3" spans="1:16">
      <c r="A3" s="6" t="s">
        <v>85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6">
      <c r="A4" s="6" t="s">
        <v>86</v>
      </c>
      <c r="C4" s="29">
        <f>C3*0.8</f>
        <v>0</v>
      </c>
      <c r="D4" s="29">
        <f t="shared" ref="D4:O4" si="0">D3*0.8</f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  <c r="O4" s="29">
        <f t="shared" si="0"/>
        <v>0</v>
      </c>
    </row>
    <row r="5" spans="1:16">
      <c r="A5" s="6" t="s">
        <v>68</v>
      </c>
    </row>
    <row r="7" spans="1:16">
      <c r="A7" s="30" t="s">
        <v>109</v>
      </c>
      <c r="G7" s="6" t="s">
        <v>108</v>
      </c>
      <c r="H7" s="70">
        <v>0.05</v>
      </c>
      <c r="I7" s="6" t="s">
        <v>105</v>
      </c>
      <c r="L7" s="25"/>
    </row>
    <row r="8" spans="1:16">
      <c r="A8" s="26" t="s">
        <v>83</v>
      </c>
    </row>
    <row r="9" spans="1:16">
      <c r="A9" s="26" t="s">
        <v>101</v>
      </c>
    </row>
    <row r="10" spans="1:16">
      <c r="A10" s="26" t="s">
        <v>84</v>
      </c>
    </row>
    <row r="11" spans="1:16">
      <c r="A11" s="24" t="s">
        <v>95</v>
      </c>
      <c r="B11" s="27" t="s">
        <v>18</v>
      </c>
      <c r="C11" s="17" t="s">
        <v>19</v>
      </c>
      <c r="D11" s="17" t="s">
        <v>20</v>
      </c>
      <c r="E11" s="17" t="s">
        <v>21</v>
      </c>
      <c r="F11" s="17" t="s">
        <v>81</v>
      </c>
      <c r="G11" s="17" t="s">
        <v>82</v>
      </c>
      <c r="H11" s="17" t="s">
        <v>23</v>
      </c>
      <c r="I11" s="17" t="s">
        <v>24</v>
      </c>
      <c r="J11" s="17" t="s">
        <v>25</v>
      </c>
      <c r="K11" s="17" t="s">
        <v>26</v>
      </c>
      <c r="L11" s="17" t="s">
        <v>22</v>
      </c>
      <c r="M11" s="17" t="s">
        <v>27</v>
      </c>
      <c r="N11" s="17" t="s">
        <v>28</v>
      </c>
    </row>
    <row r="12" spans="1:16">
      <c r="A12" s="6" t="s">
        <v>69</v>
      </c>
      <c r="B12" s="29">
        <f t="shared" ref="B12:N12" si="1">C4</f>
        <v>0</v>
      </c>
      <c r="C12" s="29">
        <f t="shared" si="1"/>
        <v>0</v>
      </c>
      <c r="D12" s="29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</row>
    <row r="13" spans="1:16">
      <c r="A13" s="31" t="s">
        <v>70</v>
      </c>
      <c r="B13" s="28">
        <f t="shared" ref="B13:N13" si="2">$H$7*B12*0.12</f>
        <v>0</v>
      </c>
      <c r="C13" s="28">
        <f t="shared" si="2"/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</row>
    <row r="14" spans="1:16">
      <c r="A14" s="6" t="s">
        <v>102</v>
      </c>
    </row>
    <row r="15" spans="1:16" s="74" customFormat="1" ht="25.5" customHeight="1">
      <c r="A15" s="90" t="s">
        <v>113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6" s="74" customFormat="1">
      <c r="A16" s="90" t="s">
        <v>114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P16" s="74" t="s">
        <v>107</v>
      </c>
    </row>
    <row r="17" spans="1:1" s="74" customFormat="1">
      <c r="A17" s="74" t="s">
        <v>103</v>
      </c>
    </row>
    <row r="18" spans="1:1" s="74" customFormat="1">
      <c r="A18" s="74" t="s">
        <v>104</v>
      </c>
    </row>
    <row r="19" spans="1:1" s="74" customFormat="1"/>
    <row r="20" spans="1:1" s="74" customFormat="1"/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สรุปการคำนวณ</vt:lpstr>
      <vt:lpstr>CH4จากระบบ septic tank</vt:lpstr>
      <vt:lpstr>CH4จากบ่อบำบัดไม่เติมอากาศ</vt:lpstr>
      <vt:lpstr>สรุปการคำนวณ!Print_Area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Windows User</cp:lastModifiedBy>
  <cp:lastPrinted>2019-01-08T10:41:32Z</cp:lastPrinted>
  <dcterms:created xsi:type="dcterms:W3CDTF">2015-02-17T07:08:20Z</dcterms:created>
  <dcterms:modified xsi:type="dcterms:W3CDTF">2021-05-13T09:19:32Z</dcterms:modified>
</cp:coreProperties>
</file>