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2"/>
  </bookViews>
  <sheets>
    <sheet name="จดบันทึกน้ำ-สนม." sheetId="1" r:id="rId1"/>
    <sheet name="น้ำ-สนม." sheetId="2" r:id="rId2"/>
    <sheet name="น้ำ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<sst xmlns="http://schemas.openxmlformats.org/spreadsheetml/2006/main" count="81" uniqueCount="46">
  <si>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</si>
  <si>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</si>
  <si>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</si>
  <si>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</si>
  <si>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</si>
  <si>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</si>
  <si>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</si>
  <si>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</si>
  <si>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</si>
  <si>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</si>
  <si>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</si>
  <si>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</si>
  <si>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</si>
  <si>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</si>
  <si>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</si>
  <si>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</si>
  <si>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</si>
  <si>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</si>
  <si>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</si>
  <si>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</si>
  <si>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</si>
  <si>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</si>
  <si>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2563</t>
    </r>
  </si>
  <si>
    <r>
      <t xml:space="preserve">เปรียบเทียบปริมาณการใช้น้ำ ประจำปี </t>
    </r>
    <r>
      <rPr>
        <b/>
        <sz val="18"/>
        <color indexed="10"/>
        <rFont val="Angsana New"/>
        <family val="1"/>
      </rPr>
      <t>2562 - 2563</t>
    </r>
  </si>
  <si>
    <t>2562  ปริมาณการใช้น้ำ/เดือน (ลบม.)</t>
  </si>
  <si>
    <t>2563  ปริมาณการใช้น้ำ/เดือน (ลบม.)</t>
  </si>
  <si>
    <t>2562  ปริมาณการใช้น้ำต่อจำนวนพนักงาน</t>
  </si>
  <si>
    <t>2563  ปริมาณการใช้น้ำต่อจำนวนพนักงาน</t>
  </si>
  <si>
    <t>2563  เป้าหมาย  ลด 5 %</t>
  </si>
  <si>
    <t>2563  เป้าหมาย  ลด 5 % (ลบม.)</t>
  </si>
  <si>
    <t>อาคารสำนักงานมหาวิทยาลัย</t>
  </si>
  <si>
    <t>อาคารสำนักงานมหาวิทยาลัย 1 (บาท)</t>
  </si>
  <si>
    <t>อาคารสำนักงานมหาวิทยาลัย 2 (บาท)</t>
  </si>
  <si>
    <t>อาคารสำนักงานมหาวิทยาลัย 3 (บาท)</t>
  </si>
  <si>
    <t>บันทึกการใช้น้ำ ประจำปี 2563</t>
  </si>
  <si>
    <t>อาคารสำนักงานมหาวิทยาลัย 1 (ลบม.)</t>
  </si>
  <si>
    <t>อาคารสำนักงานมหาวิทยาลัย 2 (ลบม.)</t>
  </si>
  <si>
    <t>อาคารสำนักงานมหาวิทยาลัย 3 (ลบม.)</t>
  </si>
  <si>
    <t>รวมปริมาณการใช้น้ำ 3 อาคาร (ลบม.)</t>
  </si>
  <si>
    <r>
      <t xml:space="preserve">2563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</si>
  <si>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2563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(ลบม.)</t>
    </r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</si>
  <si>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</si>
  <si>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 xml:space="preserve">-ลด </t>
    </r>
  </si>
  <si>
    <t>รวมค่าน้ำ 3 อาคาร  (บาท)</t>
  </si>
  <si>
    <t>สรุปผลการใช้น้ำ</t>
  </si>
  <si>
    <t>5%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</si>
</sst>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"/>
    <numFmt numFmtId="201" formatCode="mmm\-yyyy"/>
  </numFmts>
  <fonts count="65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5.25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30"/>
      <name val="Angsana New"/>
      <family val="1"/>
    </font>
    <font>
      <b/>
      <sz val="18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8"/>
      <name val="Angsana New"/>
      <family val="1"/>
    </font>
    <font>
      <b/>
      <sz val="16"/>
      <color indexed="17"/>
      <name val="Angsana New"/>
      <family val="1"/>
    </font>
    <font>
      <b/>
      <sz val="16"/>
      <color indexed="10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sz val="18"/>
      <color rgb="FF00B050"/>
      <name val="Angsana New"/>
      <family val="1"/>
    </font>
    <font>
      <sz val="18"/>
      <color theme="1"/>
      <name val="Angsana New"/>
      <family val="1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15" fontId="2" fillId="33" borderId="10" xfId="0" applyNumberFormat="1" applyFont="1" applyFill="1" applyBorder="1" applyAlignment="1">
      <alignment horizont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Continuous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Continuous" vertical="center"/>
    </xf>
    <xf numFmtId="0" fontId="55" fillId="0" borderId="0" xfId="0" applyFont="1" applyFill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33" borderId="0" xfId="0" applyFont="1" applyFill="1" applyAlignment="1">
      <alignment horizontal="centerContinuous" vertical="center"/>
    </xf>
    <xf numFmtId="0" fontId="59" fillId="33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horizontal="centerContinuous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58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" fontId="56" fillId="33" borderId="10" xfId="0" applyNumberFormat="1" applyFont="1" applyFill="1" applyBorder="1" applyAlignment="1">
      <alignment horizontal="center"/>
    </xf>
    <xf numFmtId="4" fontId="57" fillId="34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3" fontId="58" fillId="33" borderId="0" xfId="0" applyNumberFormat="1" applyFont="1" applyFill="1" applyBorder="1" applyAlignment="1">
      <alignment horizontal="center"/>
    </xf>
    <xf numFmtId="3" fontId="59" fillId="33" borderId="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56" fillId="33" borderId="0" xfId="0" applyNumberFormat="1" applyFont="1" applyFill="1" applyBorder="1" applyAlignment="1">
      <alignment/>
    </xf>
    <xf numFmtId="199" fontId="57" fillId="33" borderId="0" xfId="0" applyNumberFormat="1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199" fontId="57" fillId="0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58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199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5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1" fontId="58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shrinkToFit="1"/>
    </xf>
    <xf numFmtId="2" fontId="57" fillId="33" borderId="10" xfId="45" applyNumberFormat="1" applyFont="1" applyFill="1" applyBorder="1" applyAlignment="1">
      <alignment horizontal="center"/>
    </xf>
    <xf numFmtId="2" fontId="57" fillId="0" borderId="10" xfId="45" applyNumberFormat="1" applyFont="1" applyFill="1" applyBorder="1" applyAlignment="1">
      <alignment horizontal="center"/>
    </xf>
    <xf numFmtId="2" fontId="57" fillId="34" borderId="10" xfId="45" applyNumberFormat="1" applyFont="1" applyFill="1" applyBorder="1" applyAlignment="1">
      <alignment horizontal="center"/>
    </xf>
    <xf numFmtId="2" fontId="62" fillId="33" borderId="10" xfId="45" applyNumberFormat="1" applyFont="1" applyFill="1" applyBorder="1" applyAlignment="1">
      <alignment horizontal="center"/>
    </xf>
    <xf numFmtId="2" fontId="62" fillId="0" borderId="10" xfId="45" applyNumberFormat="1" applyFont="1" applyFill="1" applyBorder="1" applyAlignment="1">
      <alignment horizontal="center"/>
    </xf>
    <xf numFmtId="2" fontId="62" fillId="34" borderId="10" xfId="45" applyNumberFormat="1" applyFont="1" applyFill="1" applyBorder="1" applyAlignment="1">
      <alignment horizontal="center"/>
    </xf>
    <xf numFmtId="4" fontId="57" fillId="34" borderId="10" xfId="45" applyNumberFormat="1" applyFont="1" applyFill="1" applyBorder="1" applyAlignment="1">
      <alignment horizontal="center"/>
    </xf>
    <xf numFmtId="4" fontId="55" fillId="34" borderId="10" xfId="0" applyNumberFormat="1" applyFont="1" applyFill="1" applyBorder="1" applyAlignment="1">
      <alignment horizontal="center"/>
    </xf>
    <xf numFmtId="4" fontId="55" fillId="33" borderId="0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center"/>
    </xf>
    <xf numFmtId="199" fontId="62" fillId="33" borderId="0" xfId="0" applyNumberFormat="1" applyFont="1" applyFill="1" applyBorder="1" applyAlignment="1">
      <alignment/>
    </xf>
    <xf numFmtId="199" fontId="62" fillId="0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2" fillId="0" borderId="0" xfId="0" applyFont="1" applyFill="1" applyAlignment="1">
      <alignment/>
    </xf>
    <xf numFmtId="4" fontId="63" fillId="33" borderId="10" xfId="42" applyNumberFormat="1" applyFont="1" applyFill="1" applyBorder="1" applyAlignment="1" quotePrefix="1">
      <alignment horizontal="center"/>
      <protection/>
    </xf>
    <xf numFmtId="4" fontId="64" fillId="33" borderId="10" xfId="42" applyNumberFormat="1" applyFont="1" applyFill="1" applyBorder="1" applyAlignment="1">
      <alignment horizontal="center"/>
      <protection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4" fontId="55" fillId="33" borderId="11" xfId="0" applyNumberFormat="1" applyFont="1" applyFill="1" applyBorder="1" applyAlignment="1">
      <alignment horizontal="center"/>
    </xf>
    <xf numFmtId="4" fontId="55" fillId="33" borderId="13" xfId="0" applyNumberFormat="1" applyFont="1" applyFill="1" applyBorder="1" applyAlignment="1">
      <alignment horizontal="center"/>
    </xf>
    <xf numFmtId="4" fontId="55" fillId="33" borderId="1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'น้ำ-สนม.'!$E$4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'น้ำ-สนม.'!$A$5:$A$13</c:f>
              <c:strCache/>
            </c:strRef>
          </c:cat>
          <c:val>
            <c:numRef>
              <c:f>'น้ำ-สนม.'!$E$5:$E$13</c:f>
              <c:numCache/>
            </c:numRef>
          </c:val>
          <c:shape val="box"/>
        </c:ser>
        <c:shape val="box"/>
        <c:axId val="3214186"/>
        <c:axId val="28927675"/>
      </c:bar3DChart>
      <c:catAx>
        <c:axId val="321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27675"/>
        <c:crosses val="autoZero"/>
        <c:auto val="1"/>
        <c:lblOffset val="100"/>
        <c:tickLblSkip val="1"/>
        <c:noMultiLvlLbl val="0"/>
      </c:catAx>
      <c:valAx>
        <c:axId val="2892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'น้ำ-สนม.'!$C$4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'น้ำ-สนม.'!$A$5:$A$13</c:f>
              <c:strCache/>
            </c:strRef>
          </c:cat>
          <c:val>
            <c:numRef>
              <c:f>'น้ำ-สนม.'!$C$5:$C$13</c:f>
              <c:numCache/>
            </c:numRef>
          </c:val>
          <c:shape val="box"/>
        </c:ser>
        <c:shape val="box"/>
        <c:axId val="59022484"/>
        <c:axId val="61440309"/>
      </c:bar3D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40309"/>
        <c:crosses val="autoZero"/>
        <c:auto val="1"/>
        <c:lblOffset val="100"/>
        <c:tickLblSkip val="1"/>
        <c:noMultiLvlLbl val="0"/>
      </c:catAx>
      <c:valAx>
        <c:axId val="61440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4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0.04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35"/>
          <c:w val="0.98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'น้ำ-เปรียบเทียบ'!$G$4</c:f>
              <c:strCache>
                <c:ptCount val="1"/>
                <c:pt idx="0">
                  <c:v>2562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'น้ำ-เปรียบเทียบ'!$G$5:$G$13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'น้ำ-เปรียบเทียบ'!$H$4</c:f>
              <c:strCache>
                <c:ptCount val="1"/>
                <c:pt idx="0">
                  <c:v>2563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'น้ำ-เปรียบเทียบ'!$H$5:$H$13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'น้ำ-เปรียบเทียบ'!$I$4</c:f>
              <c:strCache>
                <c:ptCount val="1"/>
                <c:pt idx="0">
                  <c:v>2563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'น้ำ-เปรียบเทียบ'!$I$5:$I$13</c:f>
              <c:numCache/>
            </c:numRef>
          </c:val>
          <c:smooth val="0"/>
        </c:ser>
        <c:marker val="1"/>
        <c:axId val="16091870"/>
        <c:axId val="10609103"/>
      </c:line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09103"/>
        <c:crosses val="autoZero"/>
        <c:auto val="1"/>
        <c:lblOffset val="100"/>
        <c:tickLblSkip val="1"/>
        <c:noMultiLvlLbl val="0"/>
      </c:catAx>
      <c:valAx>
        <c:axId val="10609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918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25"/>
          <c:y val="0.12675"/>
          <c:w val="0.8262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 (ลบม.)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0.026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25"/>
          <c:w val="0.981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'น้ำ-เปรียบเทียบ'!$B$4</c:f>
              <c:strCache>
                <c:ptCount val="1"/>
                <c:pt idx="0">
                  <c:v>2562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'น้ำ-เปรียบเทียบ'!$B$5:$B$13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'น้ำ-เปรียบเทียบ'!$C$4</c:f>
              <c:strCache>
                <c:ptCount val="1"/>
                <c:pt idx="0">
                  <c:v>2563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'น้ำ-เปรียบเทียบ'!$C$5:$C$13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'น้ำ-เปรียบเทียบ'!$D$4</c:f>
              <c:strCache>
                <c:ptCount val="1"/>
                <c:pt idx="0">
                  <c:v>2563  เป้าหมาย  ลด 5 % (ลบม.)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'น้ำ-เปรียบเทียบ'!$D$5:$D$13</c:f>
              <c:numCache/>
            </c:numRef>
          </c:val>
          <c:smooth val="0"/>
        </c:ser>
        <c:marker val="1"/>
        <c:axId val="28373064"/>
        <c:axId val="54030985"/>
      </c:lineChart>
      <c:catAx>
        <c:axId val="28373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30985"/>
        <c:crosses val="autoZero"/>
        <c:auto val="1"/>
        <c:lblOffset val="100"/>
        <c:tickLblSkip val="1"/>
        <c:noMultiLvlLbl val="0"/>
      </c:catAx>
      <c:valAx>
        <c:axId val="54030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730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5"/>
          <c:y val="0.1265"/>
          <c:w val="0.850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0</xdr:rowOff>
    </xdr:from>
    <xdr:to>
      <xdr:col>5</xdr:col>
      <xdr:colOff>9525</xdr:colOff>
      <xdr:row>33</xdr:row>
      <xdr:rowOff>276225</xdr:rowOff>
    </xdr:to>
    <xdr:graphicFrame>
      <xdr:nvGraphicFramePr>
        <xdr:cNvPr id="1" name="Chart 4"/>
        <xdr:cNvGraphicFramePr/>
      </xdr:nvGraphicFramePr>
      <xdr:xfrm>
        <a:off x="133350" y="6877050"/>
        <a:ext cx="54578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4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039725"/>
        <a:ext cx="5353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8</xdr:col>
      <xdr:colOff>533400</xdr:colOff>
      <xdr:row>41</xdr:row>
      <xdr:rowOff>304800</xdr:rowOff>
    </xdr:to>
    <xdr:graphicFrame>
      <xdr:nvGraphicFramePr>
        <xdr:cNvPr id="1" name="แผนภูมิ 4"/>
        <xdr:cNvGraphicFramePr/>
      </xdr:nvGraphicFramePr>
      <xdr:xfrm>
        <a:off x="57150" y="10944225"/>
        <a:ext cx="6619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57150</xdr:rowOff>
    </xdr:from>
    <xdr:to>
      <xdr:col>8</xdr:col>
      <xdr:colOff>552450</xdr:colOff>
      <xdr:row>56</xdr:row>
      <xdr:rowOff>19050</xdr:rowOff>
    </xdr:to>
    <xdr:graphicFrame>
      <xdr:nvGraphicFramePr>
        <xdr:cNvPr id="2" name="แผนภูมิ 6"/>
        <xdr:cNvGraphicFramePr/>
      </xdr:nvGraphicFramePr>
      <xdr:xfrm>
        <a:off x="47625" y="15516225"/>
        <a:ext cx="6648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1(1)%20&#3610;&#3633;&#3609;&#3607;&#3638;&#3585;&#3585;&#3634;&#3619;&#3651;&#3594;&#3657;&#3609;&#3657;&#363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1">
        <row r="5">
          <cell r="D5">
            <v>422</v>
          </cell>
          <cell r="F5">
            <v>2.11</v>
          </cell>
        </row>
        <row r="6">
          <cell r="D6">
            <v>364</v>
          </cell>
          <cell r="F6">
            <v>1.82</v>
          </cell>
        </row>
        <row r="7">
          <cell r="D7">
            <v>227</v>
          </cell>
          <cell r="F7">
            <v>1.135</v>
          </cell>
        </row>
        <row r="8">
          <cell r="D8">
            <v>334</v>
          </cell>
          <cell r="F8">
            <v>1.67</v>
          </cell>
        </row>
        <row r="9">
          <cell r="D9">
            <v>569</v>
          </cell>
          <cell r="F9">
            <v>2.845</v>
          </cell>
        </row>
        <row r="10">
          <cell r="D10">
            <v>573</v>
          </cell>
          <cell r="F10">
            <v>2.865</v>
          </cell>
        </row>
        <row r="11">
          <cell r="D11">
            <v>700</v>
          </cell>
          <cell r="F11">
            <v>3.5</v>
          </cell>
        </row>
        <row r="12">
          <cell r="D12">
            <v>462</v>
          </cell>
          <cell r="F12">
            <v>2.31</v>
          </cell>
        </row>
        <row r="13">
          <cell r="D13">
            <v>502</v>
          </cell>
          <cell r="F13">
            <v>2.51</v>
          </cell>
        </row>
        <row r="14">
          <cell r="D14">
            <v>480</v>
          </cell>
          <cell r="F14">
            <v>2.4</v>
          </cell>
        </row>
        <row r="15">
          <cell r="D15">
            <v>460</v>
          </cell>
          <cell r="F15">
            <v>2.3</v>
          </cell>
        </row>
        <row r="16">
          <cell r="D16">
            <v>391</v>
          </cell>
          <cell r="F16">
            <v>1.955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SheetLayoutView="70" zoomScalePageLayoutView="0" workbookViewId="0" topLeftCell="A4">
      <selection activeCell="M6" sqref="M6"/>
    </sheetView>
  </sheetViews>
  <sheetFormatPr defaultColWidth="9.140625" defaultRowHeight="12.75"/>
  <cols>
    <col min="1" max="1" width="16.00390625" style="2" customWidth="1"/>
    <col min="2" max="2" width="13.7109375" style="2" customWidth="1"/>
    <col min="3" max="3" width="15.00390625" style="13" customWidth="1"/>
    <col min="4" max="4" width="15.00390625" style="14" customWidth="1"/>
    <col min="5" max="5" width="15.00390625" style="13" customWidth="1"/>
    <col min="6" max="6" width="15.00390625" style="14" customWidth="1"/>
    <col min="7" max="7" width="15.28125" style="2" customWidth="1"/>
    <col min="8" max="8" width="15.140625" style="14" customWidth="1"/>
    <col min="9" max="9" width="12.7109375" style="53" customWidth="1"/>
    <col min="10" max="10" width="12.421875" style="15" customWidth="1"/>
    <col min="11" max="11" width="9.140625" style="2" customWidth="1"/>
    <col min="12" max="12" width="9.8515625" style="2" bestFit="1" customWidth="1"/>
    <col min="13" max="16384" width="9.140625" style="2" customWidth="1"/>
  </cols>
  <sheetData>
    <row r="2" spans="1:10" ht="26.25">
      <c r="A2" s="5" t="s">
        <v>34</v>
      </c>
      <c r="B2" s="5"/>
      <c r="C2" s="16"/>
      <c r="D2" s="17"/>
      <c r="E2" s="16"/>
      <c r="F2" s="17"/>
      <c r="G2" s="5"/>
      <c r="H2" s="17"/>
      <c r="I2" s="54"/>
      <c r="J2" s="18"/>
    </row>
    <row r="3" spans="1:10" ht="26.25">
      <c r="A3" s="3" t="s">
        <v>30</v>
      </c>
      <c r="B3" s="5"/>
      <c r="C3" s="16"/>
      <c r="D3" s="17"/>
      <c r="E3" s="16"/>
      <c r="F3" s="17"/>
      <c r="G3" s="5"/>
      <c r="H3" s="17"/>
      <c r="I3" s="54"/>
      <c r="J3" s="18"/>
    </row>
    <row r="4" spans="1:10" s="1" customFormat="1" ht="105">
      <c r="A4" s="19" t="s">
        <v>5</v>
      </c>
      <c r="B4" s="20" t="s">
        <v>0</v>
      </c>
      <c r="C4" s="21" t="s">
        <v>35</v>
      </c>
      <c r="D4" s="22" t="s">
        <v>31</v>
      </c>
      <c r="E4" s="21" t="s">
        <v>36</v>
      </c>
      <c r="F4" s="22" t="s">
        <v>32</v>
      </c>
      <c r="G4" s="21" t="s">
        <v>37</v>
      </c>
      <c r="H4" s="22" t="s">
        <v>33</v>
      </c>
      <c r="I4" s="55" t="s">
        <v>38</v>
      </c>
      <c r="J4" s="24" t="s">
        <v>43</v>
      </c>
    </row>
    <row r="5" spans="1:12" ht="25.5">
      <c r="A5" s="25" t="s">
        <v>6</v>
      </c>
      <c r="B5" s="6">
        <v>23042</v>
      </c>
      <c r="C5" s="26">
        <v>65</v>
      </c>
      <c r="D5" s="27">
        <v>520</v>
      </c>
      <c r="E5" s="26">
        <v>333</v>
      </c>
      <c r="F5" s="27">
        <v>2664</v>
      </c>
      <c r="G5" s="26">
        <v>79</v>
      </c>
      <c r="H5" s="27">
        <v>632</v>
      </c>
      <c r="I5" s="56">
        <f aca="true" t="shared" si="0" ref="I5:I16">C5+E5+G5</f>
        <v>477</v>
      </c>
      <c r="J5" s="29">
        <f aca="true" t="shared" si="1" ref="J5:J16">D5+F5+H5</f>
        <v>3816</v>
      </c>
      <c r="L5" s="30"/>
    </row>
    <row r="6" spans="1:10" ht="25.5">
      <c r="A6" s="25" t="s">
        <v>7</v>
      </c>
      <c r="B6" s="6">
        <v>23070</v>
      </c>
      <c r="C6" s="26">
        <v>66</v>
      </c>
      <c r="D6" s="27">
        <v>528</v>
      </c>
      <c r="E6" s="26">
        <v>333</v>
      </c>
      <c r="F6" s="27">
        <v>2664</v>
      </c>
      <c r="G6" s="26">
        <v>106</v>
      </c>
      <c r="H6" s="27">
        <v>848</v>
      </c>
      <c r="I6" s="56">
        <f t="shared" si="0"/>
        <v>505</v>
      </c>
      <c r="J6" s="29">
        <f t="shared" si="1"/>
        <v>4040</v>
      </c>
    </row>
    <row r="7" spans="1:10" ht="25.5">
      <c r="A7" s="25" t="s">
        <v>8</v>
      </c>
      <c r="B7" s="6">
        <v>23101</v>
      </c>
      <c r="C7" s="26">
        <v>118</v>
      </c>
      <c r="D7" s="27">
        <v>944</v>
      </c>
      <c r="E7" s="26">
        <v>336</v>
      </c>
      <c r="F7" s="27">
        <v>2688</v>
      </c>
      <c r="G7" s="26">
        <v>155</v>
      </c>
      <c r="H7" s="27">
        <v>1240</v>
      </c>
      <c r="I7" s="56">
        <f t="shared" si="0"/>
        <v>609</v>
      </c>
      <c r="J7" s="29">
        <f t="shared" si="1"/>
        <v>4872</v>
      </c>
    </row>
    <row r="8" spans="1:10" ht="25.5">
      <c r="A8" s="25" t="s">
        <v>9</v>
      </c>
      <c r="B8" s="6">
        <v>23131</v>
      </c>
      <c r="C8" s="26">
        <v>266</v>
      </c>
      <c r="D8" s="27">
        <v>2128</v>
      </c>
      <c r="E8" s="26">
        <v>330</v>
      </c>
      <c r="F8" s="27">
        <v>2640</v>
      </c>
      <c r="G8" s="26">
        <v>170</v>
      </c>
      <c r="H8" s="27">
        <v>1360</v>
      </c>
      <c r="I8" s="56">
        <f t="shared" si="0"/>
        <v>766</v>
      </c>
      <c r="J8" s="29">
        <f t="shared" si="1"/>
        <v>6128</v>
      </c>
    </row>
    <row r="9" spans="1:10" ht="25.5">
      <c r="A9" s="25" t="s">
        <v>10</v>
      </c>
      <c r="B9" s="6">
        <v>23160</v>
      </c>
      <c r="C9" s="26">
        <v>139</v>
      </c>
      <c r="D9" s="27">
        <v>1112</v>
      </c>
      <c r="E9" s="26">
        <v>491</v>
      </c>
      <c r="F9" s="27">
        <v>3928</v>
      </c>
      <c r="G9" s="26">
        <v>101</v>
      </c>
      <c r="H9" s="27">
        <v>808</v>
      </c>
      <c r="I9" s="56">
        <f t="shared" si="0"/>
        <v>731</v>
      </c>
      <c r="J9" s="29">
        <f t="shared" si="1"/>
        <v>5848</v>
      </c>
    </row>
    <row r="10" spans="1:10" ht="25.5">
      <c r="A10" s="25" t="s">
        <v>11</v>
      </c>
      <c r="B10" s="6">
        <v>23192</v>
      </c>
      <c r="C10" s="26">
        <v>81</v>
      </c>
      <c r="D10" s="27">
        <v>648</v>
      </c>
      <c r="E10" s="26">
        <v>483</v>
      </c>
      <c r="F10" s="27">
        <v>3864</v>
      </c>
      <c r="G10" s="26">
        <v>109</v>
      </c>
      <c r="H10" s="27">
        <v>872</v>
      </c>
      <c r="I10" s="56">
        <f t="shared" si="0"/>
        <v>673</v>
      </c>
      <c r="J10" s="29">
        <f t="shared" si="1"/>
        <v>5384</v>
      </c>
    </row>
    <row r="11" spans="1:10" ht="25.5">
      <c r="A11" s="25" t="s">
        <v>12</v>
      </c>
      <c r="B11" s="6">
        <v>23223</v>
      </c>
      <c r="C11" s="26">
        <v>71</v>
      </c>
      <c r="D11" s="27">
        <v>568</v>
      </c>
      <c r="E11" s="26">
        <v>316</v>
      </c>
      <c r="F11" s="27">
        <v>2528</v>
      </c>
      <c r="G11" s="26">
        <v>178</v>
      </c>
      <c r="H11" s="27">
        <v>1424</v>
      </c>
      <c r="I11" s="56">
        <f t="shared" si="0"/>
        <v>565</v>
      </c>
      <c r="J11" s="29">
        <f t="shared" si="1"/>
        <v>4520</v>
      </c>
    </row>
    <row r="12" spans="1:10" ht="25.5">
      <c r="A12" s="25" t="s">
        <v>13</v>
      </c>
      <c r="B12" s="6">
        <v>23254</v>
      </c>
      <c r="C12" s="26">
        <v>57</v>
      </c>
      <c r="D12" s="27">
        <v>456</v>
      </c>
      <c r="E12" s="26">
        <v>339</v>
      </c>
      <c r="F12" s="27">
        <v>2712</v>
      </c>
      <c r="G12" s="26">
        <v>115</v>
      </c>
      <c r="H12" s="27">
        <v>920</v>
      </c>
      <c r="I12" s="56">
        <f t="shared" si="0"/>
        <v>511</v>
      </c>
      <c r="J12" s="29">
        <f t="shared" si="1"/>
        <v>4088</v>
      </c>
    </row>
    <row r="13" spans="1:10" ht="25.5">
      <c r="A13" s="25" t="s">
        <v>14</v>
      </c>
      <c r="B13" s="6">
        <v>23284</v>
      </c>
      <c r="C13" s="26">
        <v>44</v>
      </c>
      <c r="D13" s="27">
        <v>352</v>
      </c>
      <c r="E13" s="26">
        <v>325</v>
      </c>
      <c r="F13" s="27">
        <v>2600</v>
      </c>
      <c r="G13" s="26">
        <v>82</v>
      </c>
      <c r="H13" s="27">
        <v>666</v>
      </c>
      <c r="I13" s="56">
        <f t="shared" si="0"/>
        <v>451</v>
      </c>
      <c r="J13" s="29">
        <f t="shared" si="1"/>
        <v>3618</v>
      </c>
    </row>
    <row r="14" spans="1:10" ht="25.5">
      <c r="A14" s="25" t="s">
        <v>15</v>
      </c>
      <c r="B14" s="6">
        <v>23314</v>
      </c>
      <c r="C14" s="26">
        <v>71</v>
      </c>
      <c r="D14" s="27">
        <v>566</v>
      </c>
      <c r="E14" s="26">
        <v>341</v>
      </c>
      <c r="F14" s="27">
        <v>2728</v>
      </c>
      <c r="G14" s="26">
        <v>89</v>
      </c>
      <c r="H14" s="27">
        <v>712</v>
      </c>
      <c r="I14" s="56">
        <f t="shared" si="0"/>
        <v>501</v>
      </c>
      <c r="J14" s="29">
        <f t="shared" si="1"/>
        <v>4006</v>
      </c>
    </row>
    <row r="15" spans="1:10" ht="25.5">
      <c r="A15" s="25" t="s">
        <v>16</v>
      </c>
      <c r="B15" s="6">
        <v>23345</v>
      </c>
      <c r="C15" s="26">
        <v>64</v>
      </c>
      <c r="D15" s="27">
        <v>512</v>
      </c>
      <c r="E15" s="26">
        <v>320</v>
      </c>
      <c r="F15" s="27">
        <v>2560</v>
      </c>
      <c r="G15" s="26">
        <v>161</v>
      </c>
      <c r="H15" s="27">
        <v>1288</v>
      </c>
      <c r="I15" s="56">
        <f t="shared" si="0"/>
        <v>545</v>
      </c>
      <c r="J15" s="29">
        <f t="shared" si="1"/>
        <v>4360</v>
      </c>
    </row>
    <row r="16" spans="1:10" ht="25.5">
      <c r="A16" s="25" t="s">
        <v>17</v>
      </c>
      <c r="B16" s="6">
        <v>23376</v>
      </c>
      <c r="C16" s="26">
        <v>74</v>
      </c>
      <c r="D16" s="27">
        <v>592</v>
      </c>
      <c r="E16" s="26">
        <v>334</v>
      </c>
      <c r="F16" s="27">
        <v>2672</v>
      </c>
      <c r="G16" s="26">
        <v>142</v>
      </c>
      <c r="H16" s="27">
        <v>1136</v>
      </c>
      <c r="I16" s="56">
        <f t="shared" si="0"/>
        <v>550</v>
      </c>
      <c r="J16" s="29">
        <f t="shared" si="1"/>
        <v>4400</v>
      </c>
    </row>
    <row r="17" spans="1:10" ht="26.25">
      <c r="A17" s="32" t="s">
        <v>3</v>
      </c>
      <c r="B17" s="32" t="s">
        <v>20</v>
      </c>
      <c r="C17" s="33">
        <f aca="true" t="shared" si="2" ref="C17:J17">SUM(C5:C16)</f>
        <v>1116</v>
      </c>
      <c r="D17" s="34">
        <f t="shared" si="2"/>
        <v>8926</v>
      </c>
      <c r="E17" s="33">
        <f t="shared" si="2"/>
        <v>4281</v>
      </c>
      <c r="F17" s="34">
        <f t="shared" si="2"/>
        <v>34248</v>
      </c>
      <c r="G17" s="33">
        <f t="shared" si="2"/>
        <v>1487</v>
      </c>
      <c r="H17" s="34">
        <f t="shared" si="2"/>
        <v>11906</v>
      </c>
      <c r="I17" s="57">
        <f t="shared" si="2"/>
        <v>6884</v>
      </c>
      <c r="J17" s="35">
        <f t="shared" si="2"/>
        <v>55080</v>
      </c>
    </row>
    <row r="18" spans="1:10" ht="26.25">
      <c r="A18" s="31" t="s">
        <v>4</v>
      </c>
      <c r="B18" s="36" t="s">
        <v>20</v>
      </c>
      <c r="C18" s="33">
        <f aca="true" t="shared" si="3" ref="C18:J18">AVERAGE(C5:C16)</f>
        <v>93</v>
      </c>
      <c r="D18" s="34">
        <f t="shared" si="3"/>
        <v>743.8333333333334</v>
      </c>
      <c r="E18" s="33">
        <f t="shared" si="3"/>
        <v>356.75</v>
      </c>
      <c r="F18" s="34">
        <f t="shared" si="3"/>
        <v>2854</v>
      </c>
      <c r="G18" s="33">
        <f t="shared" si="3"/>
        <v>123.91666666666667</v>
      </c>
      <c r="H18" s="34">
        <f t="shared" si="3"/>
        <v>992.1666666666666</v>
      </c>
      <c r="I18" s="57">
        <f t="shared" si="3"/>
        <v>573.6666666666666</v>
      </c>
      <c r="J18" s="35">
        <f t="shared" si="3"/>
        <v>4590</v>
      </c>
    </row>
    <row r="19" spans="1:10" ht="26.25">
      <c r="A19" s="37"/>
      <c r="B19" s="38"/>
      <c r="C19" s="39"/>
      <c r="D19" s="40"/>
      <c r="E19" s="39"/>
      <c r="F19" s="40"/>
      <c r="G19" s="41"/>
      <c r="H19" s="42"/>
      <c r="I19" s="58"/>
      <c r="J19" s="43"/>
    </row>
    <row r="20" spans="1:10" ht="25.5">
      <c r="A20" s="44"/>
      <c r="B20" s="44"/>
      <c r="C20" s="45"/>
      <c r="D20" s="46"/>
      <c r="E20" s="45"/>
      <c r="F20" s="46"/>
      <c r="G20" s="47"/>
      <c r="H20" s="46"/>
      <c r="I20" s="59"/>
      <c r="J20" s="48"/>
    </row>
    <row r="21" spans="1:10" ht="25.5">
      <c r="A21" s="44"/>
      <c r="B21" s="44"/>
      <c r="C21" s="45"/>
      <c r="D21" s="46"/>
      <c r="E21" s="45"/>
      <c r="F21" s="46"/>
      <c r="G21" s="47"/>
      <c r="H21" s="46"/>
      <c r="I21" s="59"/>
      <c r="J21" s="48"/>
    </row>
    <row r="22" spans="1:10" ht="26.25">
      <c r="A22" s="3"/>
      <c r="B22" s="4"/>
      <c r="C22" s="45"/>
      <c r="D22" s="46"/>
      <c r="E22" s="45"/>
      <c r="F22" s="46"/>
      <c r="G22" s="47"/>
      <c r="H22" s="46"/>
      <c r="I22" s="59"/>
      <c r="J22" s="48"/>
    </row>
    <row r="23" spans="1:10" ht="25.5">
      <c r="A23" s="44"/>
      <c r="B23" s="44"/>
      <c r="C23" s="49"/>
      <c r="D23" s="50"/>
      <c r="E23" s="49"/>
      <c r="F23" s="50"/>
      <c r="G23" s="44"/>
      <c r="H23" s="50"/>
      <c r="I23" s="60"/>
      <c r="J23" s="51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85" zoomScalePageLayoutView="0" workbookViewId="0" topLeftCell="A7">
      <selection activeCell="D17" sqref="D17"/>
    </sheetView>
  </sheetViews>
  <sheetFormatPr defaultColWidth="9.140625" defaultRowHeight="21.75" customHeight="1"/>
  <cols>
    <col min="1" max="1" width="18.140625" style="2" customWidth="1"/>
    <col min="2" max="2" width="15.8515625" style="2" customWidth="1"/>
    <col min="3" max="4" width="17.28125" style="2" customWidth="1"/>
    <col min="5" max="5" width="15.140625" style="2" customWidth="1"/>
    <col min="6" max="16384" width="9.140625" style="2" customWidth="1"/>
  </cols>
  <sheetData>
    <row r="1" spans="1:6" ht="21.75" customHeight="1">
      <c r="A1" s="1"/>
      <c r="B1" s="1"/>
      <c r="C1" s="1"/>
      <c r="D1" s="1"/>
      <c r="E1" s="61" t="s">
        <v>19</v>
      </c>
      <c r="F1" s="1"/>
    </row>
    <row r="2" spans="1:6" ht="21.75" customHeight="1">
      <c r="A2" s="5" t="s">
        <v>22</v>
      </c>
      <c r="B2" s="5"/>
      <c r="C2" s="5"/>
      <c r="D2" s="5"/>
      <c r="E2" s="5"/>
      <c r="F2" s="1"/>
    </row>
    <row r="3" spans="1:6" ht="21.75" customHeight="1">
      <c r="A3" s="3" t="s">
        <v>30</v>
      </c>
      <c r="B3" s="4"/>
      <c r="C3" s="4"/>
      <c r="D3" s="4"/>
      <c r="E3" s="4"/>
      <c r="F3" s="1"/>
    </row>
    <row r="4" spans="1:5" s="1" customFormat="1" ht="68.25" customHeight="1">
      <c r="A4" s="19" t="s">
        <v>5</v>
      </c>
      <c r="B4" s="19" t="s">
        <v>1</v>
      </c>
      <c r="C4" s="21" t="s">
        <v>21</v>
      </c>
      <c r="D4" s="62" t="s">
        <v>18</v>
      </c>
      <c r="E4" s="19" t="s">
        <v>2</v>
      </c>
    </row>
    <row r="5" spans="1:5" ht="25.5" customHeight="1">
      <c r="A5" s="25" t="s">
        <v>6</v>
      </c>
      <c r="B5" s="63">
        <v>200</v>
      </c>
      <c r="C5" s="26">
        <f>'จดบันทึกน้ำ-สนม.'!I5</f>
        <v>477</v>
      </c>
      <c r="D5" s="64">
        <f>'จดบันทึกน้ำ-สนม.'!J5</f>
        <v>3816</v>
      </c>
      <c r="E5" s="65">
        <f aca="true" t="shared" si="0" ref="E5:E13">C5/B5</f>
        <v>2.385</v>
      </c>
    </row>
    <row r="6" spans="1:5" ht="25.5" customHeight="1">
      <c r="A6" s="25" t="s">
        <v>7</v>
      </c>
      <c r="B6" s="63">
        <v>200</v>
      </c>
      <c r="C6" s="26">
        <f>'จดบันทึกน้ำ-สนม.'!I6</f>
        <v>505</v>
      </c>
      <c r="D6" s="64">
        <f>'จดบันทึกน้ำ-สนม.'!J6</f>
        <v>4040</v>
      </c>
      <c r="E6" s="65">
        <f t="shared" si="0"/>
        <v>2.525</v>
      </c>
    </row>
    <row r="7" spans="1:5" ht="25.5" customHeight="1">
      <c r="A7" s="25" t="s">
        <v>8</v>
      </c>
      <c r="B7" s="63">
        <v>200</v>
      </c>
      <c r="C7" s="26">
        <f>'จดบันทึกน้ำ-สนม.'!I7</f>
        <v>609</v>
      </c>
      <c r="D7" s="64">
        <f>'จดบันทึกน้ำ-สนม.'!J7</f>
        <v>4872</v>
      </c>
      <c r="E7" s="65">
        <f t="shared" si="0"/>
        <v>3.045</v>
      </c>
    </row>
    <row r="8" spans="1:5" ht="25.5" customHeight="1">
      <c r="A8" s="25" t="s">
        <v>9</v>
      </c>
      <c r="B8" s="63">
        <v>200</v>
      </c>
      <c r="C8" s="26">
        <f>'จดบันทึกน้ำ-สนม.'!I8</f>
        <v>766</v>
      </c>
      <c r="D8" s="64">
        <f>'จดบันทึกน้ำ-สนม.'!J8</f>
        <v>6128</v>
      </c>
      <c r="E8" s="65">
        <f t="shared" si="0"/>
        <v>3.83</v>
      </c>
    </row>
    <row r="9" spans="1:5" ht="25.5" customHeight="1">
      <c r="A9" s="25" t="s">
        <v>10</v>
      </c>
      <c r="B9" s="63">
        <v>200</v>
      </c>
      <c r="C9" s="26">
        <f>'จดบันทึกน้ำ-สนม.'!I9</f>
        <v>731</v>
      </c>
      <c r="D9" s="64">
        <f>'จดบันทึกน้ำ-สนม.'!J9</f>
        <v>5848</v>
      </c>
      <c r="E9" s="65">
        <f t="shared" si="0"/>
        <v>3.655</v>
      </c>
    </row>
    <row r="10" spans="1:5" ht="25.5" customHeight="1">
      <c r="A10" s="25" t="s">
        <v>11</v>
      </c>
      <c r="B10" s="63">
        <v>200</v>
      </c>
      <c r="C10" s="26">
        <f>'จดบันทึกน้ำ-สนม.'!I10</f>
        <v>673</v>
      </c>
      <c r="D10" s="64">
        <f>'จดบันทึกน้ำ-สนม.'!J10</f>
        <v>5384</v>
      </c>
      <c r="E10" s="65">
        <f t="shared" si="0"/>
        <v>3.365</v>
      </c>
    </row>
    <row r="11" spans="1:5" ht="25.5" customHeight="1">
      <c r="A11" s="25" t="s">
        <v>12</v>
      </c>
      <c r="B11" s="63">
        <v>200</v>
      </c>
      <c r="C11" s="26">
        <f>'จดบันทึกน้ำ-สนม.'!I11</f>
        <v>565</v>
      </c>
      <c r="D11" s="64">
        <f>'จดบันทึกน้ำ-สนม.'!J11</f>
        <v>4520</v>
      </c>
      <c r="E11" s="65">
        <f t="shared" si="0"/>
        <v>2.825</v>
      </c>
    </row>
    <row r="12" spans="1:5" ht="25.5" customHeight="1">
      <c r="A12" s="25" t="s">
        <v>13</v>
      </c>
      <c r="B12" s="63">
        <v>200</v>
      </c>
      <c r="C12" s="26">
        <f>'จดบันทึกน้ำ-สนม.'!I12</f>
        <v>511</v>
      </c>
      <c r="D12" s="64">
        <f>'จดบันทึกน้ำ-สนม.'!J12</f>
        <v>4088</v>
      </c>
      <c r="E12" s="65">
        <f t="shared" si="0"/>
        <v>2.555</v>
      </c>
    </row>
    <row r="13" spans="1:5" ht="25.5" customHeight="1">
      <c r="A13" s="25" t="s">
        <v>14</v>
      </c>
      <c r="B13" s="63">
        <v>200</v>
      </c>
      <c r="C13" s="26">
        <f>'จดบันทึกน้ำ-สนม.'!I13</f>
        <v>451</v>
      </c>
      <c r="D13" s="64">
        <f>'จดบันทึกน้ำ-สนม.'!J13</f>
        <v>3618</v>
      </c>
      <c r="E13" s="65">
        <f t="shared" si="0"/>
        <v>2.255</v>
      </c>
    </row>
    <row r="14" spans="1:5" ht="25.5" customHeight="1">
      <c r="A14" s="25" t="s">
        <v>15</v>
      </c>
      <c r="B14" s="63">
        <v>200</v>
      </c>
      <c r="C14" s="26">
        <f>'จดบันทึกน้ำ-สนม.'!I14</f>
        <v>501</v>
      </c>
      <c r="D14" s="64">
        <f>'จดบันทึกน้ำ-สนม.'!J14</f>
        <v>4006</v>
      </c>
      <c r="E14" s="65">
        <f>C14/B14</f>
        <v>2.505</v>
      </c>
    </row>
    <row r="15" spans="1:5" ht="25.5" customHeight="1">
      <c r="A15" s="25" t="s">
        <v>16</v>
      </c>
      <c r="B15" s="63">
        <v>200</v>
      </c>
      <c r="C15" s="26">
        <f>'จดบันทึกน้ำ-สนม.'!I15</f>
        <v>545</v>
      </c>
      <c r="D15" s="64">
        <f>'จดบันทึกน้ำ-สนม.'!J15</f>
        <v>4360</v>
      </c>
      <c r="E15" s="65">
        <f>C15/B15</f>
        <v>2.725</v>
      </c>
    </row>
    <row r="16" spans="1:5" ht="25.5" customHeight="1">
      <c r="A16" s="25" t="s">
        <v>17</v>
      </c>
      <c r="B16" s="63">
        <v>200</v>
      </c>
      <c r="C16" s="26">
        <f>'จดบันทึกน้ำ-สนม.'!I16</f>
        <v>550</v>
      </c>
      <c r="D16" s="64">
        <f>'จดบันทึกน้ำ-สนม.'!J16</f>
        <v>4400</v>
      </c>
      <c r="E16" s="65">
        <f>C16/B16</f>
        <v>2.75</v>
      </c>
    </row>
    <row r="17" spans="1:5" ht="25.5" customHeight="1">
      <c r="A17" s="32" t="s">
        <v>3</v>
      </c>
      <c r="B17" s="32" t="s">
        <v>20</v>
      </c>
      <c r="C17" s="33">
        <f>SUM(C5:C16)</f>
        <v>6884</v>
      </c>
      <c r="D17" s="66">
        <f>SUM(D5:D16)</f>
        <v>55080</v>
      </c>
      <c r="E17" s="67">
        <f>SUM(E5:E16)</f>
        <v>34.42</v>
      </c>
    </row>
    <row r="18" spans="1:5" ht="25.5" customHeight="1">
      <c r="A18" s="36" t="s">
        <v>4</v>
      </c>
      <c r="B18" s="68">
        <f>AVERAGE(B5:B16)</f>
        <v>200</v>
      </c>
      <c r="C18" s="33">
        <f>AVERAGE(C5:C16)</f>
        <v>573.6666666666666</v>
      </c>
      <c r="D18" s="66">
        <f>AVERAGE(D5:D16)</f>
        <v>4590</v>
      </c>
      <c r="E18" s="67">
        <f>AVERAGE(E5:E16)</f>
        <v>2.8683333333333336</v>
      </c>
    </row>
    <row r="19" spans="1:5" ht="25.5" customHeight="1">
      <c r="A19" s="38"/>
      <c r="B19" s="69"/>
      <c r="C19" s="41"/>
      <c r="D19" s="41"/>
      <c r="E19" s="41"/>
    </row>
    <row r="20" spans="1:5" ht="25.5" customHeight="1">
      <c r="A20" s="44"/>
      <c r="B20" s="47"/>
      <c r="C20" s="47"/>
      <c r="D20" s="47"/>
      <c r="E20" s="44"/>
    </row>
    <row r="21" spans="1:5" ht="25.5" customHeight="1">
      <c r="A21" s="4"/>
      <c r="B21" s="47"/>
      <c r="C21" s="47"/>
      <c r="D21" s="47"/>
      <c r="E21" s="44"/>
    </row>
    <row r="22" spans="1:5" ht="25.5" customHeight="1">
      <c r="A22" s="44"/>
      <c r="B22" s="44"/>
      <c r="C22" s="44"/>
      <c r="D22" s="44"/>
      <c r="E22" s="4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4">
      <pane ySplit="2904" topLeftCell="A13" activePane="bottomLeft" state="split"/>
      <selection pane="topLeft" activeCell="A4" sqref="A4"/>
      <selection pane="bottomLeft" activeCell="F22" sqref="F22"/>
    </sheetView>
  </sheetViews>
  <sheetFormatPr defaultColWidth="9.140625" defaultRowHeight="21.75" customHeight="1"/>
  <cols>
    <col min="1" max="1" width="10.28125" style="2" customWidth="1"/>
    <col min="2" max="2" width="14.00390625" style="2" customWidth="1"/>
    <col min="3" max="3" width="13.28125" style="2" customWidth="1"/>
    <col min="4" max="4" width="9.57421875" style="2" customWidth="1"/>
    <col min="5" max="5" width="8.28125" style="87" customWidth="1"/>
    <col min="6" max="6" width="8.7109375" style="88" customWidth="1"/>
    <col min="7" max="8" width="14.00390625" style="2" customWidth="1"/>
    <col min="9" max="9" width="9.28125" style="2" customWidth="1"/>
    <col min="10" max="10" width="12.8515625" style="87" hidden="1" customWidth="1"/>
    <col min="11" max="11" width="13.00390625" style="88" hidden="1" customWidth="1"/>
    <col min="12" max="16384" width="9.140625" style="2" customWidth="1"/>
  </cols>
  <sheetData>
    <row r="1" spans="1:11" ht="21.75" customHeight="1">
      <c r="A1" s="1"/>
      <c r="B1" s="1"/>
      <c r="C1" s="1"/>
      <c r="D1" s="1"/>
      <c r="E1" s="7"/>
      <c r="F1" s="10"/>
      <c r="G1" s="1"/>
      <c r="H1" s="61"/>
      <c r="I1" s="70" t="s">
        <v>19</v>
      </c>
      <c r="J1" s="7"/>
      <c r="K1" s="70"/>
    </row>
    <row r="2" spans="1:11" ht="21.75" customHeight="1">
      <c r="A2" s="5" t="s">
        <v>23</v>
      </c>
      <c r="B2" s="5"/>
      <c r="C2" s="5"/>
      <c r="D2" s="5"/>
      <c r="E2" s="8"/>
      <c r="F2" s="11"/>
      <c r="G2" s="5"/>
      <c r="H2" s="5"/>
      <c r="I2" s="5"/>
      <c r="J2" s="8"/>
      <c r="K2" s="11"/>
    </row>
    <row r="3" spans="1:11" ht="21.75" customHeight="1">
      <c r="A3" s="3"/>
      <c r="B3" s="4"/>
      <c r="C3" s="4"/>
      <c r="D3" s="4"/>
      <c r="E3" s="9"/>
      <c r="F3" s="12"/>
      <c r="G3" s="4"/>
      <c r="H3" s="4"/>
      <c r="I3" s="4"/>
      <c r="J3" s="9"/>
      <c r="K3" s="12"/>
    </row>
    <row r="4" spans="1:11" s="1" customFormat="1" ht="132">
      <c r="A4" s="19" t="s">
        <v>5</v>
      </c>
      <c r="B4" s="21" t="s">
        <v>24</v>
      </c>
      <c r="C4" s="62" t="s">
        <v>25</v>
      </c>
      <c r="D4" s="23" t="s">
        <v>29</v>
      </c>
      <c r="E4" s="19" t="s">
        <v>39</v>
      </c>
      <c r="F4" s="52" t="s">
        <v>40</v>
      </c>
      <c r="G4" s="21" t="s">
        <v>26</v>
      </c>
      <c r="H4" s="62" t="s">
        <v>27</v>
      </c>
      <c r="I4" s="23" t="s">
        <v>28</v>
      </c>
      <c r="J4" s="71" t="s">
        <v>41</v>
      </c>
      <c r="K4" s="71" t="s">
        <v>42</v>
      </c>
    </row>
    <row r="5" spans="1:11" ht="25.5" customHeight="1">
      <c r="A5" s="72" t="s">
        <v>6</v>
      </c>
      <c r="B5" s="26">
        <f>'[1]น้ำ-สนม.'!D5</f>
        <v>422</v>
      </c>
      <c r="C5" s="64">
        <f>'น้ำ-สนม.'!C5</f>
        <v>477</v>
      </c>
      <c r="D5" s="28">
        <f aca="true" t="shared" si="0" ref="D5:D13">B5-(B5*5%)</f>
        <v>400.9</v>
      </c>
      <c r="E5" s="73">
        <f>(C5-B5)*100/B5</f>
        <v>13.033175355450236</v>
      </c>
      <c r="F5" s="74">
        <f>C5-B5</f>
        <v>55</v>
      </c>
      <c r="G5" s="26">
        <f>'[1]น้ำ-สนม.'!F5</f>
        <v>2.11</v>
      </c>
      <c r="H5" s="64">
        <f>'น้ำ-สนม.'!E5</f>
        <v>2.385</v>
      </c>
      <c r="I5" s="28">
        <f aca="true" t="shared" si="1" ref="I5:I17">G5-(G5*5%)</f>
        <v>2.0044999999999997</v>
      </c>
      <c r="J5" s="75">
        <f aca="true" t="shared" si="2" ref="J5:J11">(H5-I5)*100/I5</f>
        <v>18.98228984784236</v>
      </c>
      <c r="K5" s="75">
        <f aca="true" t="shared" si="3" ref="K5:K11">H5-I5</f>
        <v>0.38050000000000006</v>
      </c>
    </row>
    <row r="6" spans="1:11" ht="25.5" customHeight="1">
      <c r="A6" s="72" t="s">
        <v>7</v>
      </c>
      <c r="B6" s="26">
        <f>'[1]น้ำ-สนม.'!D6</f>
        <v>364</v>
      </c>
      <c r="C6" s="64">
        <f>'น้ำ-สนม.'!C6</f>
        <v>505</v>
      </c>
      <c r="D6" s="28">
        <f t="shared" si="0"/>
        <v>345.8</v>
      </c>
      <c r="E6" s="73">
        <f aca="true" t="shared" si="4" ref="E6:E17">(C6-B6)*100/B6</f>
        <v>38.73626373626374</v>
      </c>
      <c r="F6" s="74">
        <f aca="true" t="shared" si="5" ref="F6:F17">C6-B6</f>
        <v>141</v>
      </c>
      <c r="G6" s="26">
        <f>'[1]น้ำ-สนม.'!F6</f>
        <v>1.82</v>
      </c>
      <c r="H6" s="64">
        <f>'น้ำ-สนม.'!E6</f>
        <v>2.525</v>
      </c>
      <c r="I6" s="28">
        <f t="shared" si="1"/>
        <v>1.729</v>
      </c>
      <c r="J6" s="75">
        <f t="shared" si="2"/>
        <v>46.03817235396181</v>
      </c>
      <c r="K6" s="75">
        <f t="shared" si="3"/>
        <v>0.7959999999999998</v>
      </c>
    </row>
    <row r="7" spans="1:11" ht="25.5" customHeight="1">
      <c r="A7" s="72" t="s">
        <v>8</v>
      </c>
      <c r="B7" s="26">
        <f>'[1]น้ำ-สนม.'!D7</f>
        <v>227</v>
      </c>
      <c r="C7" s="64">
        <f>'น้ำ-สนม.'!C7</f>
        <v>609</v>
      </c>
      <c r="D7" s="28">
        <f t="shared" si="0"/>
        <v>215.65</v>
      </c>
      <c r="E7" s="73">
        <f t="shared" si="4"/>
        <v>168.28193832599118</v>
      </c>
      <c r="F7" s="74">
        <f t="shared" si="5"/>
        <v>382</v>
      </c>
      <c r="G7" s="26">
        <f>'[1]น้ำ-สนม.'!F7</f>
        <v>1.135</v>
      </c>
      <c r="H7" s="64">
        <f>'น้ำ-สนม.'!E7</f>
        <v>3.045</v>
      </c>
      <c r="I7" s="28">
        <f t="shared" si="1"/>
        <v>1.07825</v>
      </c>
      <c r="J7" s="75">
        <f t="shared" si="2"/>
        <v>182.40204034314866</v>
      </c>
      <c r="K7" s="75">
        <f t="shared" si="3"/>
        <v>1.96675</v>
      </c>
    </row>
    <row r="8" spans="1:11" ht="25.5" customHeight="1">
      <c r="A8" s="72" t="s">
        <v>9</v>
      </c>
      <c r="B8" s="26">
        <f>'[1]น้ำ-สนม.'!D8</f>
        <v>334</v>
      </c>
      <c r="C8" s="64">
        <f>'น้ำ-สนม.'!C8</f>
        <v>766</v>
      </c>
      <c r="D8" s="28">
        <f t="shared" si="0"/>
        <v>317.3</v>
      </c>
      <c r="E8" s="73">
        <f t="shared" si="4"/>
        <v>129.34131736526948</v>
      </c>
      <c r="F8" s="74">
        <f t="shared" si="5"/>
        <v>432</v>
      </c>
      <c r="G8" s="26">
        <f>'[1]น้ำ-สนม.'!F8</f>
        <v>1.67</v>
      </c>
      <c r="H8" s="64">
        <f>'น้ำ-สนม.'!E8</f>
        <v>3.83</v>
      </c>
      <c r="I8" s="28">
        <f t="shared" si="1"/>
        <v>1.5865</v>
      </c>
      <c r="J8" s="75">
        <f t="shared" si="2"/>
        <v>141.4119130160731</v>
      </c>
      <c r="K8" s="75">
        <f t="shared" si="3"/>
        <v>2.2435</v>
      </c>
    </row>
    <row r="9" spans="1:11" ht="25.5" customHeight="1">
      <c r="A9" s="72" t="s">
        <v>10</v>
      </c>
      <c r="B9" s="26">
        <f>'[1]น้ำ-สนม.'!D9</f>
        <v>569</v>
      </c>
      <c r="C9" s="64">
        <f>'น้ำ-สนม.'!C9</f>
        <v>731</v>
      </c>
      <c r="D9" s="28">
        <f t="shared" si="0"/>
        <v>540.55</v>
      </c>
      <c r="E9" s="73">
        <f t="shared" si="4"/>
        <v>28.471001757469246</v>
      </c>
      <c r="F9" s="74">
        <f t="shared" si="5"/>
        <v>162</v>
      </c>
      <c r="G9" s="26">
        <f>'[1]น้ำ-สนม.'!F9</f>
        <v>2.845</v>
      </c>
      <c r="H9" s="64">
        <f>'น้ำ-สนม.'!E9</f>
        <v>3.655</v>
      </c>
      <c r="I9" s="28">
        <f t="shared" si="1"/>
        <v>2.70275</v>
      </c>
      <c r="J9" s="75">
        <f t="shared" si="2"/>
        <v>35.23263342891499</v>
      </c>
      <c r="K9" s="75">
        <f t="shared" si="3"/>
        <v>0.9522499999999998</v>
      </c>
    </row>
    <row r="10" spans="1:11" ht="25.5" customHeight="1">
      <c r="A10" s="72" t="s">
        <v>11</v>
      </c>
      <c r="B10" s="26">
        <f>'[1]น้ำ-สนม.'!D10</f>
        <v>573</v>
      </c>
      <c r="C10" s="64">
        <f>'น้ำ-สนม.'!C10</f>
        <v>673</v>
      </c>
      <c r="D10" s="28">
        <f t="shared" si="0"/>
        <v>544.35</v>
      </c>
      <c r="E10" s="73">
        <f t="shared" si="4"/>
        <v>17.452006980802793</v>
      </c>
      <c r="F10" s="74">
        <f t="shared" si="5"/>
        <v>100</v>
      </c>
      <c r="G10" s="26">
        <f>'[1]น้ำ-สนม.'!F10</f>
        <v>2.865</v>
      </c>
      <c r="H10" s="64">
        <f>'น้ำ-สนม.'!E10</f>
        <v>3.365</v>
      </c>
      <c r="I10" s="28">
        <f t="shared" si="1"/>
        <v>2.72175</v>
      </c>
      <c r="J10" s="75">
        <f t="shared" si="2"/>
        <v>23.633691558739788</v>
      </c>
      <c r="K10" s="75">
        <f t="shared" si="3"/>
        <v>0.6432500000000001</v>
      </c>
    </row>
    <row r="11" spans="1:11" ht="25.5" customHeight="1">
      <c r="A11" s="72" t="s">
        <v>12</v>
      </c>
      <c r="B11" s="26">
        <f>'[1]น้ำ-สนม.'!D11</f>
        <v>700</v>
      </c>
      <c r="C11" s="64">
        <f>'น้ำ-สนม.'!C11</f>
        <v>565</v>
      </c>
      <c r="D11" s="28">
        <f t="shared" si="0"/>
        <v>665</v>
      </c>
      <c r="E11" s="76">
        <f t="shared" si="4"/>
        <v>-19.285714285714285</v>
      </c>
      <c r="F11" s="77">
        <f t="shared" si="5"/>
        <v>-135</v>
      </c>
      <c r="G11" s="26">
        <f>'[1]น้ำ-สนม.'!F11</f>
        <v>3.5</v>
      </c>
      <c r="H11" s="64">
        <f>'น้ำ-สนม.'!E11</f>
        <v>2.825</v>
      </c>
      <c r="I11" s="28">
        <f t="shared" si="1"/>
        <v>3.325</v>
      </c>
      <c r="J11" s="78">
        <f t="shared" si="2"/>
        <v>-15.037593984962406</v>
      </c>
      <c r="K11" s="78">
        <f t="shared" si="3"/>
        <v>-0.5</v>
      </c>
    </row>
    <row r="12" spans="1:11" ht="25.5" customHeight="1">
      <c r="A12" s="72" t="s">
        <v>13</v>
      </c>
      <c r="B12" s="26">
        <f>'[1]น้ำ-สนม.'!D12</f>
        <v>462</v>
      </c>
      <c r="C12" s="64">
        <f>'น้ำ-สนม.'!C12</f>
        <v>511</v>
      </c>
      <c r="D12" s="28">
        <f t="shared" si="0"/>
        <v>438.9</v>
      </c>
      <c r="E12" s="73">
        <f t="shared" si="4"/>
        <v>10.606060606060606</v>
      </c>
      <c r="F12" s="74">
        <f t="shared" si="5"/>
        <v>49</v>
      </c>
      <c r="G12" s="26">
        <f>'[1]น้ำ-สนม.'!F12</f>
        <v>2.31</v>
      </c>
      <c r="H12" s="64">
        <f>'น้ำ-สนม.'!E12</f>
        <v>2.555</v>
      </c>
      <c r="I12" s="28">
        <f>G12-(G12*5%)</f>
        <v>2.1945</v>
      </c>
      <c r="J12" s="75">
        <f>(H12-I12)*100/I12</f>
        <v>16.427432216905903</v>
      </c>
      <c r="K12" s="75">
        <f>H12-I12</f>
        <v>0.36050000000000004</v>
      </c>
    </row>
    <row r="13" spans="1:11" ht="25.5" customHeight="1">
      <c r="A13" s="72" t="s">
        <v>14</v>
      </c>
      <c r="B13" s="26">
        <f>'[1]น้ำ-สนม.'!D13</f>
        <v>502</v>
      </c>
      <c r="C13" s="64">
        <f>'น้ำ-สนม.'!C13</f>
        <v>451</v>
      </c>
      <c r="D13" s="28">
        <f t="shared" si="0"/>
        <v>476.9</v>
      </c>
      <c r="E13" s="76">
        <f t="shared" si="4"/>
        <v>-10.159362549800797</v>
      </c>
      <c r="F13" s="77">
        <f t="shared" si="5"/>
        <v>-51</v>
      </c>
      <c r="G13" s="26">
        <f>'[1]น้ำ-สนม.'!F13</f>
        <v>2.51</v>
      </c>
      <c r="H13" s="64">
        <f>'น้ำ-สนม.'!E13</f>
        <v>2.255</v>
      </c>
      <c r="I13" s="28">
        <f>G13-(G13*5%)</f>
        <v>2.3844999999999996</v>
      </c>
      <c r="J13" s="78">
        <f>(H13-I13)*100/I13</f>
        <v>-5.4309079471587225</v>
      </c>
      <c r="K13" s="78">
        <f>H13-I13</f>
        <v>-0.12949999999999973</v>
      </c>
    </row>
    <row r="14" spans="1:11" ht="25.5" customHeight="1">
      <c r="A14" s="72" t="s">
        <v>15</v>
      </c>
      <c r="B14" s="26">
        <f>'[1]น้ำ-สนม.'!D14</f>
        <v>480</v>
      </c>
      <c r="C14" s="64">
        <f>'น้ำ-สนม.'!C14</f>
        <v>501</v>
      </c>
      <c r="D14" s="28">
        <f>B14-(B14*5%)</f>
        <v>456</v>
      </c>
      <c r="E14" s="73">
        <f t="shared" si="4"/>
        <v>4.375</v>
      </c>
      <c r="F14" s="74">
        <f t="shared" si="5"/>
        <v>21</v>
      </c>
      <c r="G14" s="26">
        <f>'[1]น้ำ-สนม.'!F14</f>
        <v>2.4</v>
      </c>
      <c r="H14" s="64">
        <f>'น้ำ-สนม.'!E14</f>
        <v>2.505</v>
      </c>
      <c r="I14" s="28">
        <f>G14-(G14*5%)</f>
        <v>2.28</v>
      </c>
      <c r="J14" s="75"/>
      <c r="K14" s="75"/>
    </row>
    <row r="15" spans="1:11" ht="25.5" customHeight="1">
      <c r="A15" s="72" t="s">
        <v>16</v>
      </c>
      <c r="B15" s="26">
        <f>'[1]น้ำ-สนม.'!D15</f>
        <v>460</v>
      </c>
      <c r="C15" s="64">
        <f>'น้ำ-สนม.'!C15</f>
        <v>545</v>
      </c>
      <c r="D15" s="28">
        <f>B15-(B15*5%)</f>
        <v>437</v>
      </c>
      <c r="E15" s="73">
        <f t="shared" si="4"/>
        <v>18.47826086956522</v>
      </c>
      <c r="F15" s="74">
        <f t="shared" si="5"/>
        <v>85</v>
      </c>
      <c r="G15" s="26">
        <f>'[1]น้ำ-สนม.'!F15</f>
        <v>2.3</v>
      </c>
      <c r="H15" s="64">
        <f>'น้ำ-สนม.'!E15</f>
        <v>2.725</v>
      </c>
      <c r="I15" s="28">
        <f>G15-(G15*5%)</f>
        <v>2.1849999999999996</v>
      </c>
      <c r="J15" s="75"/>
      <c r="K15" s="75"/>
    </row>
    <row r="16" spans="1:11" ht="25.5" customHeight="1">
      <c r="A16" s="72" t="s">
        <v>17</v>
      </c>
      <c r="B16" s="26">
        <f>'[1]น้ำ-สนม.'!D16</f>
        <v>391</v>
      </c>
      <c r="C16" s="64">
        <f>'น้ำ-สนม.'!C16</f>
        <v>550</v>
      </c>
      <c r="D16" s="28">
        <f>B16-(B16*5%)</f>
        <v>371.45</v>
      </c>
      <c r="E16" s="73">
        <f t="shared" si="4"/>
        <v>40.66496163682864</v>
      </c>
      <c r="F16" s="74">
        <f t="shared" si="5"/>
        <v>159</v>
      </c>
      <c r="G16" s="26">
        <f>'[1]น้ำ-สนม.'!F16</f>
        <v>1.955</v>
      </c>
      <c r="H16" s="64">
        <f>'น้ำ-สนม.'!E16</f>
        <v>2.75</v>
      </c>
      <c r="I16" s="28">
        <f>G16-(G16*5%)</f>
        <v>1.85725</v>
      </c>
      <c r="J16" s="75"/>
      <c r="K16" s="75"/>
    </row>
    <row r="17" spans="1:11" ht="25.5" customHeight="1">
      <c r="A17" s="32" t="s">
        <v>3</v>
      </c>
      <c r="B17" s="33">
        <f>SUM(B5:B16)</f>
        <v>5484</v>
      </c>
      <c r="C17" s="66">
        <f>SUM(C5:C16)</f>
        <v>6884</v>
      </c>
      <c r="D17" s="28">
        <f>B17-(B17*5%)</f>
        <v>5209.8</v>
      </c>
      <c r="E17" s="73">
        <f t="shared" si="4"/>
        <v>25.52881108679796</v>
      </c>
      <c r="F17" s="74">
        <f t="shared" si="5"/>
        <v>1400</v>
      </c>
      <c r="G17" s="33">
        <f>SUM(G5:G16)</f>
        <v>27.42</v>
      </c>
      <c r="H17" s="66">
        <f>SUM(H5:H16)</f>
        <v>34.42</v>
      </c>
      <c r="I17" s="28">
        <f t="shared" si="1"/>
        <v>26.049000000000003</v>
      </c>
      <c r="J17" s="75">
        <f>(H17-I17)*100/I17</f>
        <v>32.135590617682055</v>
      </c>
      <c r="K17" s="79">
        <f>H17-I17</f>
        <v>8.370999999999999</v>
      </c>
    </row>
    <row r="18" spans="1:11" ht="25.5" customHeight="1">
      <c r="A18" s="91" t="s">
        <v>44</v>
      </c>
      <c r="B18" s="92"/>
      <c r="C18" s="90">
        <f>(C17/B17)*100-100</f>
        <v>25.52881108679796</v>
      </c>
      <c r="D18" s="89" t="s">
        <v>45</v>
      </c>
      <c r="E18" s="93"/>
      <c r="F18" s="94"/>
      <c r="G18" s="94"/>
      <c r="H18" s="94"/>
      <c r="I18" s="95"/>
      <c r="J18" s="80" t="s">
        <v>20</v>
      </c>
      <c r="K18" s="75" t="s">
        <v>20</v>
      </c>
    </row>
    <row r="19" spans="1:11" ht="25.5" customHeight="1">
      <c r="A19" s="38"/>
      <c r="B19" s="69"/>
      <c r="C19" s="41"/>
      <c r="D19" s="41"/>
      <c r="E19" s="81"/>
      <c r="F19" s="82"/>
      <c r="G19" s="41"/>
      <c r="H19" s="41"/>
      <c r="I19" s="41"/>
      <c r="J19" s="81"/>
      <c r="K19" s="82"/>
    </row>
    <row r="20" spans="1:11" ht="25.5" customHeight="1">
      <c r="A20" s="44"/>
      <c r="B20" s="47"/>
      <c r="C20" s="47"/>
      <c r="D20" s="47"/>
      <c r="E20" s="83"/>
      <c r="F20" s="84"/>
      <c r="G20" s="47"/>
      <c r="H20" s="44"/>
      <c r="I20" s="47"/>
      <c r="J20" s="83"/>
      <c r="K20" s="84"/>
    </row>
    <row r="21" spans="1:11" ht="25.5" customHeight="1">
      <c r="A21" s="44"/>
      <c r="B21" s="47"/>
      <c r="C21" s="47"/>
      <c r="D21" s="47"/>
      <c r="E21" s="83"/>
      <c r="F21" s="84"/>
      <c r="G21" s="47"/>
      <c r="H21" s="44"/>
      <c r="I21" s="47"/>
      <c r="J21" s="83"/>
      <c r="K21" s="84"/>
    </row>
    <row r="22" spans="1:11" ht="25.5" customHeight="1">
      <c r="A22" s="44"/>
      <c r="B22" s="47"/>
      <c r="C22" s="47"/>
      <c r="D22" s="47"/>
      <c r="E22" s="83"/>
      <c r="F22" s="84"/>
      <c r="G22" s="47"/>
      <c r="H22" s="44"/>
      <c r="I22" s="47"/>
      <c r="J22" s="83"/>
      <c r="K22" s="84"/>
    </row>
    <row r="23" spans="1:11" ht="25.5" customHeight="1">
      <c r="A23" s="44"/>
      <c r="B23" s="47"/>
      <c r="C23" s="47"/>
      <c r="D23" s="47"/>
      <c r="E23" s="83"/>
      <c r="F23" s="84"/>
      <c r="G23" s="47"/>
      <c r="H23" s="44"/>
      <c r="I23" s="47"/>
      <c r="J23" s="83"/>
      <c r="K23" s="84"/>
    </row>
    <row r="24" spans="1:11" ht="25.5" customHeight="1">
      <c r="A24" s="44"/>
      <c r="B24" s="47"/>
      <c r="C24" s="47"/>
      <c r="D24" s="47"/>
      <c r="E24" s="83"/>
      <c r="F24" s="84"/>
      <c r="G24" s="47"/>
      <c r="H24" s="44"/>
      <c r="I24" s="47"/>
      <c r="J24" s="83"/>
      <c r="K24" s="84"/>
    </row>
    <row r="25" spans="1:11" ht="25.5" customHeight="1">
      <c r="A25" s="44"/>
      <c r="B25" s="47"/>
      <c r="C25" s="47"/>
      <c r="D25" s="47"/>
      <c r="E25" s="83"/>
      <c r="F25" s="84"/>
      <c r="G25" s="47"/>
      <c r="H25" s="44"/>
      <c r="I25" s="47"/>
      <c r="J25" s="83"/>
      <c r="K25" s="84"/>
    </row>
    <row r="26" spans="1:11" ht="25.5" customHeight="1">
      <c r="A26" s="44"/>
      <c r="B26" s="47"/>
      <c r="C26" s="47"/>
      <c r="D26" s="47"/>
      <c r="E26" s="83"/>
      <c r="F26" s="84"/>
      <c r="G26" s="47"/>
      <c r="H26" s="44"/>
      <c r="I26" s="47"/>
      <c r="J26" s="83"/>
      <c r="K26" s="84"/>
    </row>
    <row r="27" spans="1:11" ht="25.5" customHeight="1">
      <c r="A27" s="44"/>
      <c r="B27" s="47"/>
      <c r="C27" s="47"/>
      <c r="D27" s="47"/>
      <c r="E27" s="83"/>
      <c r="F27" s="84"/>
      <c r="G27" s="47"/>
      <c r="H27" s="44"/>
      <c r="I27" s="47"/>
      <c r="J27" s="83"/>
      <c r="K27" s="84"/>
    </row>
    <row r="28" spans="1:11" ht="25.5" customHeight="1">
      <c r="A28" s="44"/>
      <c r="B28" s="47"/>
      <c r="C28" s="47"/>
      <c r="D28" s="47"/>
      <c r="E28" s="83"/>
      <c r="F28" s="84"/>
      <c r="G28" s="47"/>
      <c r="H28" s="44"/>
      <c r="I28" s="47"/>
      <c r="J28" s="83"/>
      <c r="K28" s="84"/>
    </row>
    <row r="29" spans="1:11" ht="25.5" customHeight="1">
      <c r="A29" s="44"/>
      <c r="B29" s="47"/>
      <c r="C29" s="47"/>
      <c r="D29" s="47"/>
      <c r="E29" s="83"/>
      <c r="F29" s="84"/>
      <c r="G29" s="47"/>
      <c r="H29" s="44"/>
      <c r="I29" s="47"/>
      <c r="J29" s="83"/>
      <c r="K29" s="84"/>
    </row>
    <row r="30" spans="1:11" ht="25.5" customHeight="1">
      <c r="A30" s="44"/>
      <c r="B30" s="47"/>
      <c r="C30" s="47"/>
      <c r="D30" s="47"/>
      <c r="E30" s="83"/>
      <c r="F30" s="84"/>
      <c r="G30" s="47"/>
      <c r="H30" s="44"/>
      <c r="I30" s="47"/>
      <c r="J30" s="83"/>
      <c r="K30" s="84"/>
    </row>
    <row r="31" spans="1:11" ht="25.5" customHeight="1">
      <c r="A31" s="4"/>
      <c r="B31" s="47"/>
      <c r="C31" s="47"/>
      <c r="D31" s="47"/>
      <c r="E31" s="83"/>
      <c r="F31" s="84"/>
      <c r="G31" s="47"/>
      <c r="H31" s="44"/>
      <c r="I31" s="47"/>
      <c r="J31" s="83"/>
      <c r="K31" s="84"/>
    </row>
    <row r="32" spans="1:11" ht="25.5" customHeight="1">
      <c r="A32" s="44"/>
      <c r="B32" s="44"/>
      <c r="C32" s="44"/>
      <c r="D32" s="44"/>
      <c r="E32" s="85"/>
      <c r="F32" s="86"/>
      <c r="G32" s="44"/>
      <c r="H32" s="44"/>
      <c r="I32" s="44"/>
      <c r="J32" s="85"/>
      <c r="K32" s="86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</sheetData>
  <sheetProtection/>
  <mergeCells count="2">
    <mergeCell ref="A18:B18"/>
    <mergeCell ref="E18:I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2020-10-30T07:53:34Z</cp:lastPrinted>
  <dcterms:created xsi:type="dcterms:W3CDTF">2012-01-31T04:45:00Z</dcterms:created>
  <dcterms:modified xsi:type="dcterms:W3CDTF">2022-01-18T15:44:44Z</dcterms:modified>
  <cp:category/>
  <cp:version/>
  <cp:contentType/>
  <cp:contentStatus/>
</cp:coreProperties>
</file>