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510" windowWidth="27990" windowHeight="17490" tabRatio="599" activeTab="0"/>
  </bookViews>
  <sheets>
    <sheet name="ไฟฟ้า" sheetId="1" r:id="rId1"/>
    <sheet name="Sheet1" sheetId="2" r:id="rId2"/>
  </sheets>
  <externalReferences>
    <externalReference r:id="rId5"/>
    <externalReference r:id="rId6"/>
    <externalReference r:id="rId7"/>
  </externalReferences>
  <definedNames>
    <definedName name="_xlnm.Print_Area" localSheetId="0">'ไฟฟ้า'!$A$1:$W$122</definedName>
  </definedNames>
  <calcPr fullCalcOnLoad="1"/>
</workbook>
</file>

<file path=xl/sharedStrings.xml><?xml version="1.0" encoding="utf-8"?>
<sst xmlns="http://schemas.openxmlformats.org/spreadsheetml/2006/main" count="160" uniqueCount="72">
  <si>
    <t>จำนวนพนักงาน</t>
  </si>
  <si>
    <t>รวม</t>
  </si>
  <si>
    <t>เฉลี่ย</t>
  </si>
  <si>
    <t>เดือนมกราคม 2566</t>
  </si>
  <si>
    <t xml:space="preserve">เดือนกุมภาพันธ์ 2566      </t>
  </si>
  <si>
    <t xml:space="preserve">เดือนมีนาคม 2566        </t>
  </si>
  <si>
    <t xml:space="preserve">เดือนเมษายน 2566        </t>
  </si>
  <si>
    <t xml:space="preserve">เดือนพฤษภาคม 2566        </t>
  </si>
  <si>
    <t xml:space="preserve">เดือนมิถุนายน 2566        </t>
  </si>
  <si>
    <t xml:space="preserve">เดือนกรกฎาคม 2566        </t>
  </si>
  <si>
    <t xml:space="preserve">เดือนสิงหาคม 2566      </t>
  </si>
  <si>
    <t xml:space="preserve">เดือนกันยายน 2566      </t>
  </si>
  <si>
    <t xml:space="preserve">เดือนตุลาคม 2566      </t>
  </si>
  <si>
    <t xml:space="preserve">เดือนพฤศจิกายน 2566      </t>
  </si>
  <si>
    <t xml:space="preserve">เดือนธันวาคม 2566      </t>
  </si>
  <si>
    <t>สาเหตุที่ทำให้บรรลุ/ไม่บรรลุ ตามเป้าหมายที่กำหนด :</t>
  </si>
  <si>
    <t>แนวทางจัดการ :</t>
  </si>
  <si>
    <t>เดือน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</si>
  <si>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</si>
  <si>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</si>
  <si>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</si>
  <si>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</si>
  <si>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</si>
  <si>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</si>
  <si>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</si>
  <si>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</si>
  <si>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</si>
  <si>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</si>
  <si>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</si>
  <si>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</si>
  <si>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การวิเคราะห์ข้อมูลและสาเหตุ</t>
  </si>
  <si>
    <t>แบบฟอร์ม 3.2(1)</t>
  </si>
  <si>
    <t>ค่าไฟฟ้า/เดือน (บาท)</t>
  </si>
  <si>
    <r>
      <t xml:space="preserve">บันทึกการใช้ไฟฟ้า ประจำปี </t>
    </r>
    <r>
      <rPr>
        <b/>
        <sz val="18"/>
        <color indexed="10"/>
        <rFont val="Cordia New"/>
        <family val="2"/>
      </rPr>
      <t>2566</t>
    </r>
  </si>
  <si>
    <r>
      <t xml:space="preserve">ปีฐาน </t>
    </r>
    <r>
      <rPr>
        <b/>
        <sz val="16"/>
        <color indexed="10"/>
        <rFont val="Cordia New"/>
        <family val="2"/>
      </rPr>
      <t>2565</t>
    </r>
  </si>
  <si>
    <r>
      <t xml:space="preserve">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</si>
  <si>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ปริมาณการใช้ไฟฟ้าต่อจำนวนพนักงาน(kwh/คน) ปี </t>
    </r>
    <r>
      <rPr>
        <b/>
        <sz val="16"/>
        <color indexed="10"/>
        <rFont val="Cordia New"/>
        <family val="2"/>
      </rPr>
      <t>2565</t>
    </r>
  </si>
  <si>
    <r>
      <t xml:space="preserve">ปริมาณการใช้ไฟฟ้าต่อจำนวนพนักงาน(kwh/คน)ปี </t>
    </r>
    <r>
      <rPr>
        <b/>
        <sz val="16"/>
        <color indexed="10"/>
        <rFont val="Cordia New"/>
        <family val="2"/>
      </rPr>
      <t>2566</t>
    </r>
  </si>
  <si>
    <t>อาคารสำนักงานมหาวิทยาลัย 1 (kWh)</t>
  </si>
  <si>
    <t>อาคารสำนักงานมหาวิทยาลัย 1 (บาท)</t>
  </si>
  <si>
    <t>อาคารสำนักงานมหาวิทยาลัย 2 (kWh)</t>
  </si>
  <si>
    <t>อาคารสำนักงานมหาวิทยาลัย 2 (บาท)</t>
  </si>
  <si>
    <t>อาคารสำนักงานมหาวิทยาลัย 3_1 (kWh)</t>
  </si>
  <si>
    <t>อาคารสำนักงานมหาวิทยาลัย 3_1 (บาท)</t>
  </si>
  <si>
    <t>อาคารสำนักงานมหาวิทยาลัย 3_2 (kWh)</t>
  </si>
  <si>
    <t>อาคารสำนักงานมหาวิทยาลัย 3_2 (บาท)</t>
  </si>
  <si>
    <t>อาคารสำนักงานมหาวิทยาลัย 3 (kWh)</t>
  </si>
  <si>
    <t>อาคารสำนักงานมหาวิทยาลัย 3 (บาท)</t>
  </si>
  <si>
    <t>รวมปริมาณการใช้ไฟฟ้า 3 อาคาร (kWh)</t>
  </si>
  <si>
    <t>ปริมาณไฟฟ้าจากโซล่าเซลล์  (kWh)</t>
  </si>
  <si>
    <r>
      <t xml:space="preserve">ปริมาณการใช้ไฟฟ้ารวมจากมิเตอร์กับโซล่าเซลล์(kwh)ปี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</si>
  <si>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ร้อยละปริมาณการใช้ไฟฟ้า(kwh)จากปี </t>
    </r>
    <r>
      <rPr>
        <b/>
        <sz val="16"/>
        <color indexed="10"/>
        <rFont val="Cordia New"/>
        <family val="2"/>
      </rPr>
      <t>2566</t>
    </r>
  </si>
  <si>
    <r>
      <t xml:space="preserve">ร้อยละปริมาณการใช้ไฟฟ้า(kwh/คน)จากปี </t>
    </r>
    <r>
      <rPr>
        <b/>
        <sz val="16"/>
        <color indexed="10"/>
        <rFont val="Cordia New"/>
        <family val="2"/>
      </rPr>
      <t>2566</t>
    </r>
  </si>
  <si>
    <r>
      <t xml:space="preserve">ปริมาณการใช้ไฟฟ้ารวมจากมิเตอร์กับโซล่าเซลล์(kwh)ปี </t>
    </r>
    <r>
      <rPr>
        <b/>
        <sz val="16"/>
        <color indexed="10"/>
        <rFont val="Cordia New"/>
        <family val="2"/>
      </rPr>
      <t>2556</t>
    </r>
  </si>
  <si>
    <r>
      <t xml:space="preserve">ปริมาณการใช้ไฟฟ้ารวมจากมิเตอร์กับโซล่าเซลล์(kwh)ปี </t>
    </r>
    <r>
      <rPr>
        <b/>
        <sz val="16"/>
        <color indexed="10"/>
        <rFont val="Cordia New"/>
        <family val="2"/>
      </rPr>
      <t>2565</t>
    </r>
  </si>
  <si>
    <t>ฆ</t>
  </si>
  <si>
    <t>ปริมาณการใช้ไฟฟ้ารวมจากมิเตอร์กับโซล่าเซลล์(kwh)ปี 2565</t>
  </si>
  <si>
    <t>ปริมาณการใช้ไฟฟ้าต่อจำนวนพนักงาน(kwh/คน) ปี 2565</t>
  </si>
  <si>
    <t>ปริมาณการใช้ไฟฟ้ารวมจากมิเตอร์กับโซล่าเซลล์(kwh)ปี 2566</t>
  </si>
  <si>
    <t>ปริมาณการใช้ไฟฟ้าต่อจำนวนพนักงาน(kwh/คน)ปี 2566</t>
  </si>
  <si>
    <t>ปี2565</t>
  </si>
  <si>
    <t>ปี2566</t>
  </si>
  <si>
    <t>เป้าหมาย 10 %</t>
  </si>
  <si>
    <t xml:space="preserve">ปัญหา สภาพอากาศ Pm 2.5 ทำให้มีการเปิดเครื่องปรับอากาศนานขึ้น </t>
  </si>
  <si>
    <t xml:space="preserve">อากาศเข้าฤดูร้อน อากาศภายนอกร้อนขึ้นทำให้มีการเปิดเครื่องปรับอากาศนานขึ้น </t>
  </si>
  <si>
    <t>อากาศเข้าฤดูฝน  อากาศภายนอกร้อนน้อยลง แต่ยังคงต้องเปิดเครื่องปรับอากาศ</t>
  </si>
  <si>
    <t>จัดทำเครื่องฟอกอากาศ แจกจ่ายหน่วยงานภายใน</t>
  </si>
  <si>
    <t xml:space="preserve">ปัญหา สภาพอากาศ Pm 2.5 เริ่มลดลงทำให้มีการเปิดเครื่องปรับอากาศช่วงเช้าลดลง </t>
  </si>
  <si>
    <t xml:space="preserve">เริ่มเข้าฤดูร้อน อากาศภายนอกเริ่มร้อนขึ้นมีการเปิดเครื่องปรับอากาศนานขึ้น </t>
  </si>
  <si>
    <t>สร้างความตระหนักใช้พลังงานอย่างคุ้มค่า</t>
  </si>
  <si>
    <t xml:space="preserve">มีการประชุมหารือ เพื่อเตรียมงานแม่โจ้ 90ปี </t>
  </si>
  <si>
    <t>มีการประชุมหารือ เพื่อจัดงานแม่โจ้ 90ปี / ประชุมแก้ไข ติดามความคืบหน้าของการจัดงาน / ประชุมสรุปงาน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</si>
</sst>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฿&quot;#,##0_);\(&quot;฿&quot;#,##0\)"/>
    <numFmt numFmtId="177" formatCode="&quot;฿&quot;#,##0_);[Red]\(&quot;฿&quot;#,##0\)"/>
    <numFmt numFmtId="178" formatCode="&quot;฿&quot;#,##0.00_);\(&quot;฿&quot;#,##0.00\)"/>
    <numFmt numFmtId="179" formatCode="&quot;฿&quot;#,##0.00_);[Red]\(&quot;฿&quot;#,##0.00\)"/>
    <numFmt numFmtId="180" formatCode="_(&quot;฿&quot;* #,##0_);_(&quot;฿&quot;* \(#,##0\);_(&quot;฿&quot;* &quot;-&quot;_);_(@_)"/>
    <numFmt numFmtId="181" formatCode="_(&quot;฿&quot;* #,##0.00_);_(&quot;฿&quot;* \(#,##0.00\);_(&quot;฿&quot;* &quot;-&quot;??_);_(@_)"/>
    <numFmt numFmtId="182" formatCode="\t&quot;$&quot;#,##0_);\(\t&quot;$&quot;#,##0\)"/>
    <numFmt numFmtId="183" formatCode="\t&quot;$&quot;#,##0_);[Red]\(\t&quot;$&quot;#,##0\)"/>
    <numFmt numFmtId="184" formatCode="\t&quot;$&quot;#,##0.00_);\(\t&quot;$&quot;#,##0.00\)"/>
    <numFmt numFmtId="185" formatCode="\t&quot;$&quot;#,##0.00_);[Red]\(\t&quot;$&quot;#,##0.00\)"/>
    <numFmt numFmtId="186" formatCode="0.0"/>
    <numFmt numFmtId="187" formatCode="[Red]\(0%\);\-0%"/>
    <numFmt numFmtId="188" formatCode="#,##0.0"/>
  </numFmts>
  <fonts count="83">
    <font>
      <sz val="10"/>
      <name val="Arial"/>
      <family val="0"/>
    </font>
    <font>
      <b/>
      <sz val="18"/>
      <name val="Cordia New"/>
      <family val="2"/>
    </font>
    <font>
      <sz val="10"/>
      <name val="Cordia New"/>
      <family val="2"/>
    </font>
    <font>
      <b/>
      <sz val="16"/>
      <name val="Cordia New"/>
      <family val="2"/>
    </font>
    <font>
      <b/>
      <sz val="10"/>
      <name val="Cordia New"/>
      <family val="2"/>
    </font>
    <font>
      <sz val="16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b/>
      <sz val="20"/>
      <name val="Cordia New"/>
      <family val="2"/>
    </font>
    <font>
      <b/>
      <sz val="18"/>
      <color indexed="10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6"/>
      <color indexed="10"/>
      <name val="Cordia New"/>
      <family val="2"/>
    </font>
    <font>
      <sz val="16"/>
      <color indexed="30"/>
      <name val="Cordia New"/>
      <family val="2"/>
    </font>
    <font>
      <b/>
      <sz val="16"/>
      <color indexed="30"/>
      <name val="Cordia New"/>
      <family val="2"/>
    </font>
    <font>
      <b/>
      <sz val="18"/>
      <color indexed="30"/>
      <name val="Cordia New"/>
      <family val="2"/>
    </font>
    <font>
      <sz val="10"/>
      <color indexed="30"/>
      <name val="Cordia New"/>
      <family val="2"/>
    </font>
    <font>
      <b/>
      <sz val="20"/>
      <color indexed="30"/>
      <name val="Cordia New"/>
      <family val="2"/>
    </font>
    <font>
      <sz val="10"/>
      <color indexed="10"/>
      <name val="Cordia New"/>
      <family val="2"/>
    </font>
    <font>
      <b/>
      <sz val="20"/>
      <color indexed="10"/>
      <name val="Cordia New"/>
      <family val="2"/>
    </font>
    <font>
      <b/>
      <sz val="18"/>
      <color indexed="17"/>
      <name val="Cordia New"/>
      <family val="2"/>
    </font>
    <font>
      <sz val="16"/>
      <color indexed="17"/>
      <name val="Cordia New"/>
      <family val="2"/>
    </font>
    <font>
      <sz val="10"/>
      <color indexed="17"/>
      <name val="Cordia New"/>
      <family val="2"/>
    </font>
    <font>
      <b/>
      <sz val="20"/>
      <color indexed="17"/>
      <name val="Cordia New"/>
      <family val="2"/>
    </font>
    <font>
      <b/>
      <sz val="14"/>
      <color indexed="8"/>
      <name val="Cordia New"/>
      <family val="2"/>
    </font>
    <font>
      <b/>
      <sz val="16.8"/>
      <color indexed="8"/>
      <name val="Cordia New"/>
      <family val="2"/>
    </font>
    <font>
      <b/>
      <sz val="16.8"/>
      <color indexed="10"/>
      <name val="Cordia New"/>
      <family val="2"/>
    </font>
    <font>
      <b/>
      <sz val="9.95"/>
      <color indexed="8"/>
      <name val="Cordia New"/>
      <family val="2"/>
    </font>
    <font>
      <b/>
      <sz val="18"/>
      <color indexed="8"/>
      <name val="Cordia New"/>
      <family val="2"/>
    </font>
    <font>
      <b/>
      <sz val="12.85"/>
      <color indexed="8"/>
      <name val="Cordia New"/>
      <family val="2"/>
    </font>
    <font>
      <sz val="10"/>
      <color indexed="8"/>
      <name val="Tahoma"/>
      <family val="2"/>
    </font>
    <font>
      <sz val="12"/>
      <color indexed="6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sz val="10"/>
      <color indexed="63"/>
      <name val="Calibri"/>
      <family val="2"/>
    </font>
    <font>
      <sz val="14"/>
      <color indexed="63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 New"/>
      <family val="2"/>
    </font>
    <font>
      <sz val="16"/>
      <color rgb="FF0070C0"/>
      <name val="Cordia New"/>
      <family val="2"/>
    </font>
    <font>
      <b/>
      <sz val="16"/>
      <color rgb="FF0070C0"/>
      <name val="Cordia New"/>
      <family val="2"/>
    </font>
    <font>
      <b/>
      <sz val="16"/>
      <color rgb="FFFF0000"/>
      <name val="Cordia New"/>
      <family val="2"/>
    </font>
    <font>
      <b/>
      <sz val="18"/>
      <color rgb="FF0070C0"/>
      <name val="Cordia New"/>
      <family val="2"/>
    </font>
    <font>
      <sz val="10"/>
      <color rgb="FF0070C0"/>
      <name val="Cordia New"/>
      <family val="2"/>
    </font>
    <font>
      <b/>
      <sz val="20"/>
      <color rgb="FF0070C0"/>
      <name val="Cordia New"/>
      <family val="2"/>
    </font>
    <font>
      <b/>
      <sz val="18"/>
      <color rgb="FFFF0000"/>
      <name val="Cordia New"/>
      <family val="2"/>
    </font>
    <font>
      <sz val="10"/>
      <color rgb="FFFF0000"/>
      <name val="Cordia New"/>
      <family val="2"/>
    </font>
    <font>
      <b/>
      <sz val="20"/>
      <color rgb="FFFF0000"/>
      <name val="Cordia New"/>
      <family val="2"/>
    </font>
    <font>
      <b/>
      <sz val="18"/>
      <color rgb="FF00B050"/>
      <name val="Cordia New"/>
      <family val="2"/>
    </font>
    <font>
      <sz val="16"/>
      <color rgb="FF00B050"/>
      <name val="Cordia New"/>
      <family val="2"/>
    </font>
    <font>
      <sz val="10"/>
      <color rgb="FF00B050"/>
      <name val="Cordia New"/>
      <family val="2"/>
    </font>
    <font>
      <b/>
      <sz val="20"/>
      <color rgb="FF00B05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2" applyNumberFormat="0" applyFill="0" applyAlignment="0" applyProtection="0"/>
    <xf numFmtId="9" fontId="0" fillId="0" borderId="0" applyFont="0" applyFill="0" applyBorder="0" applyAlignment="0" applyProtection="0"/>
    <xf numFmtId="0" fontId="56" fillId="21" borderId="0" applyNumberFormat="0" applyBorder="0" applyAlignment="0" applyProtection="0"/>
    <xf numFmtId="0" fontId="57" fillId="22" borderId="3" applyNumberFormat="0" applyAlignment="0" applyProtection="0"/>
    <xf numFmtId="0" fontId="58" fillId="22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63" fillId="24" borderId="4" applyNumberFormat="0" applyAlignment="0" applyProtection="0"/>
    <xf numFmtId="0" fontId="64" fillId="25" borderId="0" applyNumberFormat="0" applyBorder="0" applyAlignment="0" applyProtection="0"/>
    <xf numFmtId="0" fontId="65" fillId="0" borderId="5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vertical="center"/>
    </xf>
    <xf numFmtId="0" fontId="5" fillId="33" borderId="0" xfId="0" applyFont="1" applyFill="1" applyBorder="1" applyAlignment="1">
      <alignment/>
    </xf>
    <xf numFmtId="186" fontId="5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/>
    </xf>
    <xf numFmtId="0" fontId="5" fillId="9" borderId="10" xfId="0" applyFont="1" applyFill="1" applyBorder="1" applyAlignment="1">
      <alignment/>
    </xf>
    <xf numFmtId="0" fontId="7" fillId="33" borderId="0" xfId="0" applyFont="1" applyFill="1" applyAlignment="1">
      <alignment horizontal="center" vertical="center"/>
    </xf>
    <xf numFmtId="187" fontId="5" fillId="33" borderId="11" xfId="35" applyNumberFormat="1" applyFont="1" applyFill="1" applyBorder="1" applyAlignment="1">
      <alignment horizontal="center" vertical="center" wrapText="1"/>
    </xf>
    <xf numFmtId="187" fontId="5" fillId="33" borderId="10" xfId="35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13" borderId="0" xfId="0" applyFont="1" applyFill="1" applyBorder="1" applyAlignment="1">
      <alignment horizontal="left" vertical="center"/>
    </xf>
    <xf numFmtId="0" fontId="3" fillId="13" borderId="0" xfId="0" applyFont="1" applyFill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4" fontId="5" fillId="33" borderId="10" xfId="0" applyNumberFormat="1" applyFont="1" applyFill="1" applyBorder="1" applyAlignment="1">
      <alignment/>
    </xf>
    <xf numFmtId="4" fontId="69" fillId="33" borderId="10" xfId="0" applyNumberFormat="1" applyFont="1" applyFill="1" applyBorder="1" applyAlignment="1">
      <alignment/>
    </xf>
    <xf numFmtId="4" fontId="70" fillId="34" borderId="10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71" fillId="33" borderId="10" xfId="0" applyNumberFormat="1" applyFont="1" applyFill="1" applyBorder="1" applyAlignment="1">
      <alignment/>
    </xf>
    <xf numFmtId="4" fontId="72" fillId="33" borderId="10" xfId="0" applyNumberFormat="1" applyFont="1" applyFill="1" applyBorder="1" applyAlignment="1">
      <alignment/>
    </xf>
    <xf numFmtId="4" fontId="3" fillId="33" borderId="11" xfId="35" applyNumberFormat="1" applyFont="1" applyFill="1" applyBorder="1" applyAlignment="1">
      <alignment horizontal="center" vertical="center" wrapText="1"/>
    </xf>
    <xf numFmtId="4" fontId="3" fillId="33" borderId="10" xfId="35" applyNumberFormat="1" applyFont="1" applyFill="1" applyBorder="1" applyAlignment="1">
      <alignment horizontal="center" vertical="center" wrapText="1"/>
    </xf>
    <xf numFmtId="4" fontId="4" fillId="33" borderId="0" xfId="0" applyNumberFormat="1" applyFont="1" applyFill="1" applyAlignment="1">
      <alignment/>
    </xf>
    <xf numFmtId="2" fontId="5" fillId="33" borderId="10" xfId="0" applyNumberFormat="1" applyFont="1" applyFill="1" applyBorder="1" applyAlignment="1">
      <alignment/>
    </xf>
    <xf numFmtId="0" fontId="71" fillId="35" borderId="10" xfId="0" applyFont="1" applyFill="1" applyBorder="1" applyAlignment="1">
      <alignment horizontal="center" vertical="center" wrapText="1"/>
    </xf>
    <xf numFmtId="0" fontId="73" fillId="33" borderId="0" xfId="0" applyFont="1" applyFill="1" applyAlignment="1">
      <alignment vertical="center"/>
    </xf>
    <xf numFmtId="186" fontId="70" fillId="33" borderId="0" xfId="0" applyNumberFormat="1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 horizontal="center" vertical="center"/>
    </xf>
    <xf numFmtId="0" fontId="74" fillId="33" borderId="0" xfId="0" applyFont="1" applyFill="1" applyBorder="1" applyAlignment="1">
      <alignment vertical="center"/>
    </xf>
    <xf numFmtId="0" fontId="74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72" fillId="35" borderId="10" xfId="0" applyFont="1" applyFill="1" applyBorder="1" applyAlignment="1">
      <alignment horizontal="center" vertical="center" wrapText="1"/>
    </xf>
    <xf numFmtId="186" fontId="69" fillId="33" borderId="0" xfId="0" applyNumberFormat="1" applyFont="1" applyFill="1" applyBorder="1" applyAlignment="1">
      <alignment/>
    </xf>
    <xf numFmtId="0" fontId="69" fillId="33" borderId="0" xfId="0" applyFont="1" applyFill="1" applyBorder="1" applyAlignment="1">
      <alignment/>
    </xf>
    <xf numFmtId="0" fontId="77" fillId="33" borderId="0" xfId="0" applyFont="1" applyFill="1" applyAlignment="1">
      <alignment/>
    </xf>
    <xf numFmtId="0" fontId="78" fillId="33" borderId="0" xfId="0" applyFont="1" applyFill="1" applyAlignment="1">
      <alignment horizontal="center" vertical="center"/>
    </xf>
    <xf numFmtId="0" fontId="77" fillId="33" borderId="0" xfId="0" applyFont="1" applyFill="1" applyBorder="1" applyAlignment="1">
      <alignment vertical="center"/>
    </xf>
    <xf numFmtId="0" fontId="77" fillId="33" borderId="0" xfId="0" applyFont="1" applyFill="1" applyAlignment="1">
      <alignment vertical="center"/>
    </xf>
    <xf numFmtId="0" fontId="79" fillId="0" borderId="0" xfId="0" applyFont="1" applyFill="1" applyAlignment="1">
      <alignment vertical="center"/>
    </xf>
    <xf numFmtId="186" fontId="80" fillId="0" borderId="0" xfId="0" applyNumberFormat="1" applyFont="1" applyFill="1" applyBorder="1" applyAlignment="1">
      <alignment/>
    </xf>
    <xf numFmtId="0" fontId="80" fillId="0" borderId="0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Fill="1" applyAlignment="1">
      <alignment vertical="center"/>
    </xf>
    <xf numFmtId="0" fontId="71" fillId="0" borderId="10" xfId="0" applyFont="1" applyFill="1" applyBorder="1" applyAlignment="1">
      <alignment horizontal="center" vertical="center" wrapText="1"/>
    </xf>
    <xf numFmtId="0" fontId="73" fillId="0" borderId="0" xfId="0" applyFont="1" applyFill="1" applyAlignment="1">
      <alignment vertical="center"/>
    </xf>
    <xf numFmtId="186" fontId="70" fillId="0" borderId="0" xfId="0" applyNumberFormat="1" applyFont="1" applyFill="1" applyBorder="1" applyAlignment="1">
      <alignment/>
    </xf>
    <xf numFmtId="0" fontId="70" fillId="0" borderId="0" xfId="0" applyFont="1" applyFill="1" applyBorder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4" fillId="0" borderId="0" xfId="0" applyFont="1" applyFill="1" applyBorder="1" applyAlignment="1">
      <alignment vertical="center"/>
    </xf>
    <xf numFmtId="0" fontId="74" fillId="0" borderId="0" xfId="0" applyFont="1" applyFill="1" applyAlignment="1">
      <alignment vertical="center"/>
    </xf>
    <xf numFmtId="4" fontId="71" fillId="33" borderId="10" xfId="0" applyNumberFormat="1" applyFont="1" applyFill="1" applyBorder="1" applyAlignment="1">
      <alignment horizontal="right"/>
    </xf>
    <xf numFmtId="4" fontId="70" fillId="9" borderId="10" xfId="0" applyNumberFormat="1" applyFont="1" applyFill="1" applyBorder="1" applyAlignment="1">
      <alignment/>
    </xf>
    <xf numFmtId="4" fontId="70" fillId="0" borderId="10" xfId="0" applyNumberFormat="1" applyFont="1" applyFill="1" applyBorder="1" applyAlignment="1">
      <alignment/>
    </xf>
    <xf numFmtId="4" fontId="70" fillId="35" borderId="10" xfId="0" applyNumberFormat="1" applyFont="1" applyFill="1" applyBorder="1" applyAlignment="1">
      <alignment/>
    </xf>
    <xf numFmtId="4" fontId="71" fillId="35" borderId="10" xfId="0" applyNumberFormat="1" applyFont="1" applyFill="1" applyBorder="1" applyAlignment="1">
      <alignment/>
    </xf>
    <xf numFmtId="4" fontId="69" fillId="35" borderId="10" xfId="0" applyNumberFormat="1" applyFont="1" applyFill="1" applyBorder="1" applyAlignment="1">
      <alignment/>
    </xf>
    <xf numFmtId="4" fontId="70" fillId="35" borderId="10" xfId="0" applyNumberFormat="1" applyFont="1" applyFill="1" applyBorder="1" applyAlignment="1">
      <alignment horizontal="right"/>
    </xf>
    <xf numFmtId="4" fontId="69" fillId="35" borderId="10" xfId="0" applyNumberFormat="1" applyFont="1" applyFill="1" applyBorder="1" applyAlignment="1">
      <alignment horizontal="right"/>
    </xf>
    <xf numFmtId="4" fontId="71" fillId="35" borderId="10" xfId="0" applyNumberFormat="1" applyFont="1" applyFill="1" applyBorder="1" applyAlignment="1">
      <alignment horizontal="right"/>
    </xf>
    <xf numFmtId="4" fontId="72" fillId="35" borderId="10" xfId="0" applyNumberFormat="1" applyFont="1" applyFill="1" applyBorder="1" applyAlignment="1">
      <alignment horizontal="right"/>
    </xf>
    <xf numFmtId="4" fontId="72" fillId="35" borderId="10" xfId="0" applyNumberFormat="1" applyFont="1" applyFill="1" applyBorder="1" applyAlignment="1">
      <alignment/>
    </xf>
    <xf numFmtId="4" fontId="72" fillId="33" borderId="10" xfId="0" applyNumberFormat="1" applyFont="1" applyFill="1" applyBorder="1" applyAlignment="1">
      <alignment horizontal="right"/>
    </xf>
    <xf numFmtId="4" fontId="69" fillId="33" borderId="10" xfId="0" applyNumberFormat="1" applyFont="1" applyFill="1" applyBorder="1" applyAlignment="1">
      <alignment horizontal="right"/>
    </xf>
    <xf numFmtId="4" fontId="71" fillId="9" borderId="10" xfId="0" applyNumberFormat="1" applyFont="1" applyFill="1" applyBorder="1" applyAlignment="1">
      <alignment/>
    </xf>
    <xf numFmtId="0" fontId="72" fillId="33" borderId="10" xfId="0" applyFont="1" applyFill="1" applyBorder="1" applyAlignment="1">
      <alignment horizontal="center"/>
    </xf>
    <xf numFmtId="4" fontId="73" fillId="33" borderId="10" xfId="0" applyNumberFormat="1" applyFont="1" applyFill="1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/>
    </xf>
    <xf numFmtId="4" fontId="3" fillId="33" borderId="0" xfId="35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" fontId="70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" fontId="71" fillId="0" borderId="0" xfId="0" applyNumberFormat="1" applyFont="1" applyFill="1" applyBorder="1" applyAlignment="1">
      <alignment/>
    </xf>
    <xf numFmtId="4" fontId="72" fillId="0" borderId="0" xfId="0" applyNumberFormat="1" applyFont="1" applyFill="1" applyBorder="1" applyAlignment="1">
      <alignment horizontal="right"/>
    </xf>
    <xf numFmtId="4" fontId="71" fillId="0" borderId="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4" fontId="71" fillId="34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71" fillId="33" borderId="10" xfId="0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0" fontId="75" fillId="34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เซลล์ตรวจสอบ" xfId="33"/>
    <cellStyle name="เซลล์ที่มีลิงก์" xfId="34"/>
    <cellStyle name="Percent" xfId="35"/>
    <cellStyle name="แย่" xfId="36"/>
    <cellStyle name="แสดงผล" xfId="37"/>
    <cellStyle name="การคำนวณ" xfId="38"/>
    <cellStyle name="ข้อความเตือน" xfId="39"/>
    <cellStyle name="ข้อความอธิบาย" xfId="40"/>
    <cellStyle name="Comma" xfId="41"/>
    <cellStyle name="Comma [0]" xfId="42"/>
    <cellStyle name="ชื่อเรื่อง" xfId="43"/>
    <cellStyle name="ดี" xfId="44"/>
    <cellStyle name="ป้อนค่า" xfId="45"/>
    <cellStyle name="ปานกลาง" xfId="46"/>
    <cellStyle name="ผลรวม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เปรียบเทียบปริมาณการใช้ไฟฟ้า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(kwh)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2566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895"/>
          <c:w val="0.7487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ไฟฟ้า!$C$4</c:f>
              <c:strCache>
                <c:ptCount val="1"/>
                <c:pt idx="0">
                  <c:v>ปริมาณการใช้ไฟฟ้ารวมจากมิเตอร์กับโซล่าเซลล์(kwh)ปี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ไฟฟ้า!$C$5:$C$16</c:f>
              <c:numCache/>
            </c:numRef>
          </c:val>
          <c:smooth val="0"/>
        </c:ser>
        <c:ser>
          <c:idx val="1"/>
          <c:order val="1"/>
          <c:tx>
            <c:strRef>
              <c:f>ไฟฟ้า!$S$4</c:f>
              <c:strCache>
                <c:ptCount val="1"/>
                <c:pt idx="0">
                  <c:v>ปริมาณการใช้ไฟฟ้ารวมจากมิเตอร์กับโซล่าเซลล์(kwh)ปี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ไฟฟ้า!$S$5:$S$16</c:f>
              <c:numCache/>
            </c:numRef>
          </c:val>
          <c:smooth val="0"/>
        </c:ser>
        <c:marker val="1"/>
        <c:axId val="62476382"/>
        <c:axId val="25416527"/>
      </c:lineChart>
      <c:catAx>
        <c:axId val="624763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5416527"/>
        <c:crosses val="autoZero"/>
        <c:auto val="1"/>
        <c:lblOffset val="100"/>
        <c:tickLblSkip val="1"/>
        <c:noMultiLvlLbl val="0"/>
      </c:catAx>
      <c:valAx>
        <c:axId val="25416527"/>
        <c:scaling>
          <c:orientation val="minMax"/>
          <c:max val="50000"/>
          <c:min val="1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76382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775"/>
          <c:y val="0.6245"/>
          <c:w val="0.24225"/>
          <c:h val="0.29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เปรียบเทียบปริมาณการใช้ไฟฟ้าต่อคน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 (kwh/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คน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1680" b="1" i="0" u="none" baseline="0">
                <a:solidFill>
                  <a:srgbClr val="000000"/>
                </a:solidFill>
              </a:rPr>
              <a:t>ระหว่าง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กับ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680" b="1" i="0" u="none" baseline="0">
                <a:solidFill>
                  <a:srgbClr val="FF0000"/>
                </a:solidFill>
              </a:rPr>
              <a:t> 2566</a:t>
            </a:r>
          </a:p>
        </c:rich>
      </c:tx>
      <c:layout>
        <c:manualLayout>
          <c:xMode val="factor"/>
          <c:yMode val="factor"/>
          <c:x val="-0.000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09"/>
          <c:w val="0.772"/>
          <c:h val="0.95225"/>
        </c:manualLayout>
      </c:layout>
      <c:lineChart>
        <c:grouping val="standard"/>
        <c:varyColors val="0"/>
        <c:ser>
          <c:idx val="0"/>
          <c:order val="0"/>
          <c:tx>
            <c:strRef>
              <c:f>ไฟฟ้า!$E$4</c:f>
              <c:strCache>
                <c:ptCount val="1"/>
                <c:pt idx="0">
                  <c:v>ปริมาณการใช้ไฟฟ้าต่อจำนวนพนักงาน(kwh/คน) ปี 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ไฟฟ้า!$E$5:$E$16</c:f>
              <c:numCache/>
            </c:numRef>
          </c:val>
          <c:smooth val="0"/>
        </c:ser>
        <c:ser>
          <c:idx val="1"/>
          <c:order val="1"/>
          <c:tx>
            <c:strRef>
              <c:f>ไฟฟ้า!$U$4</c:f>
              <c:strCache>
                <c:ptCount val="1"/>
                <c:pt idx="0">
                  <c:v>ปริมาณการใช้ไฟฟ้าต่อจำนวนพนักงาน(kwh/คน)ปี 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ไฟฟ้า!$A$5:$A$18</c:f>
              <c:strCache/>
            </c:strRef>
          </c:cat>
          <c:val>
            <c:numRef>
              <c:f>ไฟฟ้า!$U$5:$U$16</c:f>
              <c:numCache/>
            </c:numRef>
          </c:val>
          <c:smooth val="0"/>
        </c:ser>
        <c:marker val="1"/>
        <c:axId val="27422152"/>
        <c:axId val="45472777"/>
      </c:lineChart>
      <c:catAx>
        <c:axId val="274221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472777"/>
        <c:crosses val="autoZero"/>
        <c:auto val="1"/>
        <c:lblOffset val="100"/>
        <c:tickLblSkip val="1"/>
        <c:noMultiLvlLbl val="0"/>
      </c:catAx>
      <c:valAx>
        <c:axId val="45472777"/>
        <c:scaling>
          <c:orientation val="minMax"/>
          <c:max val="200"/>
          <c:min val="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42215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425"/>
          <c:y val="0.669"/>
          <c:w val="0.226"/>
          <c:h val="0.18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9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เปรียบเทียบปริมาณการใช้ไฟฟ้า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(kwh)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ระหว่าง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กับ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2566</a:t>
            </a:r>
          </a:p>
        </c:rich>
      </c:tx>
      <c:layout>
        <c:manualLayout>
          <c:xMode val="factor"/>
          <c:yMode val="factor"/>
          <c:x val="-0.001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0225"/>
          <c:w val="0.651"/>
          <c:h val="0.95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ไฟฟ้า!$Z$4</c:f>
              <c:strCache>
                <c:ptCount val="1"/>
                <c:pt idx="0">
                  <c:v>ปริมาณการใช้ไฟฟ้ารวมจากมิเตอร์กับโซล่าเซลล์(kwh)ปี 2556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ไฟฟ้า!$Y$5:$Y$6</c:f>
              <c:strCache/>
            </c:strRef>
          </c:cat>
          <c:val>
            <c:numRef>
              <c:f>ไฟฟ้า!$Z$5:$Z$6</c:f>
              <c:numCache/>
            </c:numRef>
          </c:val>
        </c:ser>
        <c:ser>
          <c:idx val="2"/>
          <c:order val="1"/>
          <c:tx>
            <c:strRef>
              <c:f>ไฟฟ้า!$AA$4</c:f>
              <c:strCache>
                <c:ptCount val="1"/>
                <c:pt idx="0">
                  <c:v>ปริมาณการใช้ไฟฟ้ารวมจากมิเตอร์กับโซล่าเซลล์(kwh)ปี 2566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ไฟฟ้า!$Y$5:$Y$6</c:f>
              <c:strCache/>
            </c:strRef>
          </c:cat>
          <c:val>
            <c:numRef>
              <c:f>ไฟฟ้า!$AA$5:$AA$6</c:f>
              <c:numCache/>
            </c:numRef>
          </c:val>
        </c:ser>
        <c:axId val="6601810"/>
        <c:axId val="59416291"/>
      </c:barChart>
      <c:catAx>
        <c:axId val="66018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9416291"/>
        <c:crosses val="autoZero"/>
        <c:auto val="1"/>
        <c:lblOffset val="100"/>
        <c:tickLblSkip val="1"/>
        <c:noMultiLvlLbl val="0"/>
      </c:catAx>
      <c:valAx>
        <c:axId val="59416291"/>
        <c:scaling>
          <c:orientation val="minMax"/>
          <c:max val="400000"/>
          <c:min val="1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1810"/>
        <c:crossesAt val="1"/>
        <c:crossBetween val="between"/>
        <c:dispUnits/>
        <c:majorUnit val="100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"/>
          <c:y val="0.50775"/>
          <c:w val="0.2255"/>
          <c:h val="0.4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เปรียบเทียบปริมาณการใช้ไฟฟ้าต่อคน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(kwh/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คน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)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ระหว่าง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2565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กับ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ปี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 2566</a:t>
            </a:r>
          </a:p>
        </c:rich>
      </c:tx>
      <c:layout>
        <c:manualLayout>
          <c:xMode val="factor"/>
          <c:yMode val="factor"/>
          <c:x val="-0.002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09825"/>
          <c:w val="0.64625"/>
          <c:h val="0.95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ไฟฟ้า!$AD$4</c:f>
              <c:strCache>
                <c:ptCount val="1"/>
                <c:pt idx="0">
                  <c:v>ปริมาณการใช้ไฟฟ้าต่อจำนวนพนักงาน(kwh/คน) ปี 2565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ไฟฟ้า!$AC$5:$AC$6</c:f>
              <c:strCache/>
            </c:strRef>
          </c:cat>
          <c:val>
            <c:numRef>
              <c:f>ไฟฟ้า!$AD$5:$AD$6</c:f>
              <c:numCache/>
            </c:numRef>
          </c:val>
        </c:ser>
        <c:ser>
          <c:idx val="2"/>
          <c:order val="1"/>
          <c:tx>
            <c:strRef>
              <c:f>ไฟฟ้า!$AE$4</c:f>
              <c:strCache>
                <c:ptCount val="1"/>
                <c:pt idx="0">
                  <c:v>ปริมาณการใช้ไฟฟ้าต่อจำนวนพนักงาน(kwh/คน)ปี 2566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ไฟฟ้า!$AC$5:$AC$6</c:f>
              <c:strCache/>
            </c:strRef>
          </c:cat>
          <c:val>
            <c:numRef>
              <c:f>ไฟฟ้า!$AE$5:$AE$6</c:f>
              <c:numCache/>
            </c:numRef>
          </c:val>
        </c:ser>
        <c:axId val="64984572"/>
        <c:axId val="47990237"/>
      </c:barChart>
      <c:catAx>
        <c:axId val="649845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7990237"/>
        <c:crosses val="autoZero"/>
        <c:auto val="1"/>
        <c:lblOffset val="100"/>
        <c:tickLblSkip val="1"/>
        <c:noMultiLvlLbl val="0"/>
      </c:catAx>
      <c:valAx>
        <c:axId val="47990237"/>
        <c:scaling>
          <c:orientation val="minMax"/>
          <c:max val="2000"/>
          <c:min val="5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984572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75"/>
          <c:y val="0.506"/>
          <c:w val="0.22575"/>
          <c:h val="0.4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เปรียบเทียบการใช้ไฟฟ้ากับเป้าหมาย ปี2565-2566</a:t>
            </a:r>
          </a:p>
        </c:rich>
      </c:tx>
      <c:layout>
        <c:manualLayout>
          <c:xMode val="factor"/>
          <c:yMode val="factor"/>
          <c:x val="-0.00075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058"/>
          <c:w val="0.9695"/>
          <c:h val="0.848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Sheet1!$B$18</c:f>
              <c:strCache>
                <c:ptCount val="1"/>
                <c:pt idx="0">
                  <c:v>ปี2565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Sheet1!$A$19:$A$30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Sheet1!$B$19:$B$30</c:f>
              <c:numCache>
                <c:ptCount val="12"/>
                <c:pt idx="0">
                  <c:v>17488.39</c:v>
                </c:pt>
                <c:pt idx="1">
                  <c:v>17223.59</c:v>
                </c:pt>
                <c:pt idx="2">
                  <c:v>30027.35</c:v>
                </c:pt>
                <c:pt idx="3">
                  <c:v>26324.58</c:v>
                </c:pt>
                <c:pt idx="4">
                  <c:v>29201.86</c:v>
                </c:pt>
                <c:pt idx="5">
                  <c:v>31374.379999999997</c:v>
                </c:pt>
                <c:pt idx="6">
                  <c:v>26717.92</c:v>
                </c:pt>
                <c:pt idx="7">
                  <c:v>31808.21</c:v>
                </c:pt>
                <c:pt idx="8">
                  <c:v>27288.260000000002</c:v>
                </c:pt>
                <c:pt idx="9">
                  <c:v>22995.67</c:v>
                </c:pt>
                <c:pt idx="10">
                  <c:v>24973.33</c:v>
                </c:pt>
                <c:pt idx="11">
                  <c:v>21515.44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Sheet1!$C$18</c:f>
              <c:strCache>
                <c:ptCount val="1"/>
                <c:pt idx="0">
                  <c:v>ปี2566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Sheet1!$A$19:$A$30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Sheet1!$C$19:$C$30</c:f>
              <c:numCache>
                <c:ptCount val="12"/>
                <c:pt idx="0">
                  <c:v>18139.2</c:v>
                </c:pt>
                <c:pt idx="1">
                  <c:v>19545.260000000002</c:v>
                </c:pt>
                <c:pt idx="2">
                  <c:v>23148.059999999998</c:v>
                </c:pt>
                <c:pt idx="3">
                  <c:v>32274.47</c:v>
                </c:pt>
                <c:pt idx="4">
                  <c:v>37703.979999999996</c:v>
                </c:pt>
                <c:pt idx="5">
                  <c:v>35549.93</c:v>
                </c:pt>
                <c:pt idx="6">
                  <c:v>37743.19</c:v>
                </c:pt>
                <c:pt idx="7">
                  <c:v>29778.03</c:v>
                </c:pt>
                <c:pt idx="8">
                  <c:v>31141.48</c:v>
                </c:pt>
                <c:pt idx="9">
                  <c:v>30591.65</c:v>
                </c:pt>
                <c:pt idx="10">
                  <c:v>27058.89</c:v>
                </c:pt>
                <c:pt idx="11">
                  <c:v>21424.11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Sheet1!$D$18</c:f>
              <c:strCache>
                <c:ptCount val="1"/>
                <c:pt idx="0">
                  <c:v>เป้าหมาย 10 %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Sheet1!$A$19:$A$30</c:f>
              <c:strCache>
                <c:ptCount val="12"/>
                <c:pt idx="0">
                  <c:v>ม.ค.</c:v>
                </c:pt>
                <c:pt idx="1">
                  <c:v>ก.พ.</c:v>
                </c:pt>
                <c:pt idx="2">
                  <c:v>มี.ค.</c:v>
                </c:pt>
                <c:pt idx="3">
                  <c:v>เม.ย.</c:v>
                </c:pt>
                <c:pt idx="4">
                  <c:v>พ.ค.</c:v>
                </c:pt>
                <c:pt idx="5">
                  <c:v>มิ.ย.</c:v>
                </c:pt>
                <c:pt idx="6">
                  <c:v>ก.ค.</c:v>
                </c:pt>
                <c:pt idx="7">
                  <c:v>ส.ค.</c:v>
                </c:pt>
                <c:pt idx="8">
                  <c:v>ก.ย.</c:v>
                </c:pt>
                <c:pt idx="9">
                  <c:v>ต.ค.</c:v>
                </c:pt>
                <c:pt idx="10">
                  <c:v>พ.ย.</c:v>
                </c:pt>
                <c:pt idx="11">
                  <c:v>ธ.ค.</c:v>
                </c:pt>
              </c:strCache>
            </c:strRef>
          </c:cat>
          <c:val>
            <c:numRef>
              <c:f>Sheet1!$D$19:$D$30</c:f>
              <c:numCache>
                <c:ptCount val="12"/>
                <c:pt idx="0">
                  <c:v>15739.551</c:v>
                </c:pt>
                <c:pt idx="1">
                  <c:v>15501.231</c:v>
                </c:pt>
                <c:pt idx="2">
                  <c:v>27024.614999999998</c:v>
                </c:pt>
                <c:pt idx="3">
                  <c:v>23692.122000000003</c:v>
                </c:pt>
                <c:pt idx="4">
                  <c:v>26281.674</c:v>
                </c:pt>
                <c:pt idx="5">
                  <c:v>28236.941999999995</c:v>
                </c:pt>
                <c:pt idx="6">
                  <c:v>24046.127999999997</c:v>
                </c:pt>
                <c:pt idx="7">
                  <c:v>28627.389</c:v>
                </c:pt>
                <c:pt idx="8">
                  <c:v>24559.434</c:v>
                </c:pt>
                <c:pt idx="9">
                  <c:v>20696.103</c:v>
                </c:pt>
                <c:pt idx="10">
                  <c:v>22475.997000000003</c:v>
                </c:pt>
                <c:pt idx="11">
                  <c:v>19363.896</c:v>
                </c:pt>
              </c:numCache>
            </c:numRef>
          </c:val>
          <c:smooth val="0"/>
        </c:ser>
        <c:marker val="1"/>
        <c:axId val="29258950"/>
        <c:axId val="62003959"/>
      </c:lineChart>
      <c:catAx>
        <c:axId val="29258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12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62003959"/>
        <c:crosses val="autoZero"/>
        <c:auto val="1"/>
        <c:lblOffset val="100"/>
        <c:tickLblSkip val="1"/>
        <c:noMultiLvlLbl val="0"/>
      </c:catAx>
      <c:valAx>
        <c:axId val="62003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</a:rPr>
                  <a:t>kWh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92589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75"/>
          <c:y val="0.95525"/>
          <c:w val="0.2595"/>
          <c:h val="0.03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247650</xdr:rowOff>
    </xdr:from>
    <xdr:to>
      <xdr:col>22</xdr:col>
      <xdr:colOff>971550</xdr:colOff>
      <xdr:row>30</xdr:row>
      <xdr:rowOff>209550</xdr:rowOff>
    </xdr:to>
    <xdr:graphicFrame>
      <xdr:nvGraphicFramePr>
        <xdr:cNvPr id="1" name="แผนภูมิ 1"/>
        <xdr:cNvGraphicFramePr/>
      </xdr:nvGraphicFramePr>
      <xdr:xfrm>
        <a:off x="19050" y="7258050"/>
        <a:ext cx="1191577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49</xdr:row>
      <xdr:rowOff>0</xdr:rowOff>
    </xdr:from>
    <xdr:to>
      <xdr:col>22</xdr:col>
      <xdr:colOff>971550</xdr:colOff>
      <xdr:row>59</xdr:row>
      <xdr:rowOff>0</xdr:rowOff>
    </xdr:to>
    <xdr:graphicFrame>
      <xdr:nvGraphicFramePr>
        <xdr:cNvPr id="2" name="แผนภูมิ 2"/>
        <xdr:cNvGraphicFramePr/>
      </xdr:nvGraphicFramePr>
      <xdr:xfrm>
        <a:off x="47625" y="15049500"/>
        <a:ext cx="1188720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34</xdr:row>
      <xdr:rowOff>85725</xdr:rowOff>
    </xdr:from>
    <xdr:to>
      <xdr:col>21</xdr:col>
      <xdr:colOff>419100</xdr:colOff>
      <xdr:row>45</xdr:row>
      <xdr:rowOff>171450</xdr:rowOff>
    </xdr:to>
    <xdr:graphicFrame>
      <xdr:nvGraphicFramePr>
        <xdr:cNvPr id="3" name="แผนภูมิ 1"/>
        <xdr:cNvGraphicFramePr/>
      </xdr:nvGraphicFramePr>
      <xdr:xfrm>
        <a:off x="1257300" y="10963275"/>
        <a:ext cx="9086850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504825</xdr:colOff>
      <xdr:row>69</xdr:row>
      <xdr:rowOff>247650</xdr:rowOff>
    </xdr:from>
    <xdr:to>
      <xdr:col>21</xdr:col>
      <xdr:colOff>285750</xdr:colOff>
      <xdr:row>81</xdr:row>
      <xdr:rowOff>180975</xdr:rowOff>
    </xdr:to>
    <xdr:graphicFrame>
      <xdr:nvGraphicFramePr>
        <xdr:cNvPr id="4" name="แผนภูมิ 1"/>
        <xdr:cNvGraphicFramePr/>
      </xdr:nvGraphicFramePr>
      <xdr:xfrm>
        <a:off x="1133475" y="20821650"/>
        <a:ext cx="9077325" cy="3248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122</xdr:row>
      <xdr:rowOff>57150</xdr:rowOff>
    </xdr:from>
    <xdr:to>
      <xdr:col>23</xdr:col>
      <xdr:colOff>47625</xdr:colOff>
      <xdr:row>142</xdr:row>
      <xdr:rowOff>257175</xdr:rowOff>
    </xdr:to>
    <xdr:graphicFrame>
      <xdr:nvGraphicFramePr>
        <xdr:cNvPr id="5" name="แผนภูมิ 6"/>
        <xdr:cNvGraphicFramePr/>
      </xdr:nvGraphicFramePr>
      <xdr:xfrm>
        <a:off x="9525" y="38909625"/>
        <a:ext cx="12020550" cy="582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5%20(&#3627;&#3617;&#3623;&#3604;%203)\&#3627;&#3617;&#3623;&#3604;%203%20&#3586;&#3657;&#3629;%203.2(1)%20&#3610;&#3633;&#3609;&#3607;&#3638;&#3585;&#3585;&#3634;&#3619;&#3651;&#3594;&#3657;&#3652;&#3615;&#3615;&#3657;&#3634;%206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&#3592;&#3604;&#3627;&#3609;&#3656;&#3623;&#3618;&#3617;&#3636;&#3648;&#3605;&#3629;&#3619;&#3660;&#3649;&#3605;&#3656;&#3621;&#3632;&#3629;&#3634;&#3588;&#3634;&#3619;\&#3619;&#3624;.&#3592;&#3633;&#3585;&#3619;&#3614;&#3591;&#3625;&#3660;%20&#3614;&#3636;&#3617;&#3614;&#3660;&#3614;&#3636;&#3617;&#3621;%20(&#3619;&#3629;&#3591;&#3629;&#3608;&#3636;&#3585;&#3634;&#3619;&#3610;&#3604;&#3637;)\&#3588;&#3656;&#3634;&#3652;&#3615;&#3615;&#3657;&#3634;%202566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617;&#3627;&#3634;&#3623;&#3636;&#3607;&#3618;&#3634;&#3621;&#3633;&#3618;&#3649;&#3617;&#3656;&#3650;&#3592;&#3657;\&#3592;&#3604;&#3627;&#3609;&#3656;&#3623;&#3618;&#3617;&#3636;&#3648;&#3605;&#3629;&#3619;&#3660;&#3649;&#3605;&#3656;&#3621;&#3632;&#3629;&#3634;&#3588;&#3634;&#3619;\&#3619;&#3624;.&#3592;&#3633;&#3585;&#3619;&#3614;&#3591;&#3625;&#3660;%20&#3614;&#3636;&#3617;&#3614;&#3660;&#3614;&#3636;&#3617;&#3621;%20(&#3619;&#3629;&#3591;&#3629;&#3608;&#3636;&#3585;&#3634;&#3619;&#3610;&#3604;&#3637;)\&#3585;&#3634;&#3619;&#3612;&#3621;&#3636;&#3605;&#3585;&#3619;&#3632;&#3649;&#3626;&#3652;&#3615;&#3615;&#3657;&#3634;&#3592;&#3634;&#3585;&#3650;&#3595;&#3621;&#3656;&#3634;&#3648;&#3595;&#3621;&#3621;&#3660;\&#3585;&#3634;&#3619;&#3612;&#3621;&#3636;&#3605;&#3585;&#3619;&#3632;&#3649;&#3626;&#3652;&#3615;&#3615;&#3657;&#3634;&#3592;&#3634;&#3585;&#3650;&#3595;&#3621;&#3656;&#3634;&#3648;&#3595;&#3621;&#3621;&#3660;%20%2025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จดบันทึกไฟฟ้า-สนม."/>
      <sheetName val="ไฟฟ้า-สนม."/>
      <sheetName val="ไฟฟ้า-เปรียบเทียบ"/>
    </sheetNames>
    <sheetDataSet>
      <sheetData sheetId="1">
        <row r="5">
          <cell r="E5">
            <v>17488.39</v>
          </cell>
          <cell r="F5">
            <v>28872.865854187505</v>
          </cell>
        </row>
        <row r="6">
          <cell r="E6">
            <v>17223.59</v>
          </cell>
          <cell r="F6">
            <v>28908.738970826802</v>
          </cell>
        </row>
        <row r="7">
          <cell r="E7">
            <v>30027.35</v>
          </cell>
          <cell r="F7">
            <v>75814.2492546085</v>
          </cell>
        </row>
        <row r="8">
          <cell r="E8">
            <v>26324.58</v>
          </cell>
          <cell r="F8">
            <v>59653.391576219605</v>
          </cell>
        </row>
        <row r="9">
          <cell r="E9">
            <v>29201.86</v>
          </cell>
          <cell r="F9">
            <v>77489.33687337801</v>
          </cell>
        </row>
        <row r="10">
          <cell r="E10">
            <v>31374.379999999997</v>
          </cell>
          <cell r="F10">
            <v>89694.94351264738</v>
          </cell>
        </row>
        <row r="11">
          <cell r="E11">
            <v>26717.92</v>
          </cell>
          <cell r="F11">
            <v>68978.6183957984</v>
          </cell>
        </row>
        <row r="12">
          <cell r="E12">
            <v>31808.21</v>
          </cell>
          <cell r="F12">
            <v>91776.86751498451</v>
          </cell>
        </row>
        <row r="13">
          <cell r="E13">
            <v>27288.260000000002</v>
          </cell>
          <cell r="F13">
            <v>90960.282151501</v>
          </cell>
        </row>
        <row r="14">
          <cell r="E14">
            <v>22995.67</v>
          </cell>
          <cell r="F14">
            <v>68150.663057705</v>
          </cell>
        </row>
        <row r="15">
          <cell r="E15">
            <v>24973.33</v>
          </cell>
          <cell r="F15">
            <v>79498.21361630289</v>
          </cell>
        </row>
        <row r="16">
          <cell r="E16">
            <v>21515.44</v>
          </cell>
          <cell r="F16">
            <v>64061.7179167504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566-อาคาร-หักร้านค้าภายในอาคาร"/>
      <sheetName val="2566-คณะ,สำนัก"/>
      <sheetName val="กราฟ65-66 แม่โจ้-ชุมพร1 "/>
      <sheetName val="กราฟ65-66 แม่โจ้-แพร่1"/>
      <sheetName val="กราฟ65-66 ฟาร์มพร้าว1"/>
      <sheetName val="กราฟ65-66 ฟาร์มบ้านโปง"/>
      <sheetName val="กราฟ65-66โครงการแปรรูปผลิต"/>
      <sheetName val="กราฟ65-66 วิทยาลัยพลังงานทดแทน"/>
      <sheetName val="กราฟ65-66 สัตวศาสตร์"/>
      <sheetName val="กราฟ65-66-คลินิกรักษาสัตว์"/>
      <sheetName val="กราฟ65-66 คณะเทคโนโลยีการประมง"/>
      <sheetName val="กราฟ65-66 คณะวิศกรรมศาสตร์"/>
      <sheetName val="กราฟ65-66 ศูนย์อาคารที่พัก"/>
      <sheetName val="กราฟ65-66 ศูนย์วิจัยพลังงาน"/>
      <sheetName val="กราฟ65-66 สำนักวิจัยและส่งเสริม"/>
      <sheetName val="กราฟ65-66 คณะผลิตกรรมการเกษตร"/>
      <sheetName val="กราฟ65-66 คณะสถาปัตยกรรมศาสตร์"/>
      <sheetName val="กราฟ65-66 คณะเทคโนโลยีการสือสาร"/>
      <sheetName val="กราฟ65-66 คณะเศรษศาสตร์"/>
      <sheetName val="กราฟ65-66 คณะวิทยาศาสตร์"/>
      <sheetName val="กราฟ65-66 ศูนย์กล้วยไม้"/>
      <sheetName val="กราฟ65-66 วิทยาลัยบริหารศาสตร์"/>
      <sheetName val="กราฟ65-66 คณะบริหารธุรกิจ"/>
      <sheetName val="กราฟ65-66 สำนักหอสมุด"/>
      <sheetName val="กราฟ65-66 คณะศิลป์ศาสตร์"/>
      <sheetName val="กราฟ65-66 คณะพัฒนาการท่องเที่ยว"/>
      <sheetName val="กราฟ65-66 หอพักนักศึกษา"/>
      <sheetName val="กราฟ65-66 โรงอาหาร"/>
      <sheetName val="กราฟ65-66 สระว่ายน้ำ"/>
      <sheetName val="กราฟ65-66 สำนักงานมหาวิทยาลัย "/>
      <sheetName val="กราฟ64-65 ส่วนกลาง"/>
      <sheetName val="2565-คณะ,สำนัก"/>
      <sheetName val="พื้นที่อาคาร"/>
      <sheetName val="2566-บิลค่าไฟฟ้า"/>
      <sheetName val="กราฟ65-66 มหาวิทยาลัยแม่โจ้"/>
      <sheetName val="กราฟ65-66 คณะสัตวศาสตร์"/>
      <sheetName val="กราฟ65-66 พลังงานทดแทน"/>
      <sheetName val="กราฟ65-66 โครงการแปรรูป"/>
      <sheetName val="กราฟ65-66 โครงการพัฒนา 907 ไร่"/>
      <sheetName val="กราฟ65-66  โครงการพัฒนาบ้านโปง"/>
      <sheetName val="กราฟ65-66เรือนเพาะพันธุ์กัญชา"/>
      <sheetName val="กราฟ65-66 วิจัยพัฒนากัญชง"/>
      <sheetName val="กราฟ65-66 โรงสูบน้ำศรีบุญเรือน"/>
      <sheetName val="กราฟ65-66 หมู่ 6 ตำบลป่าไผ่"/>
      <sheetName val="กราฟ65-66 ฟาร์มพร้าว"/>
      <sheetName val="กราฟ65-66 แม่โจ้-แพร่"/>
      <sheetName val="กราฟ65-66 ศูนย์ประสานงาน แพร่"/>
      <sheetName val="กราฟ65-66 แม่โจ้ - ชุมพร (1)"/>
      <sheetName val="กราฟ65-66 แม่โจ้ - ชุมพร (2)"/>
      <sheetName val="2565-บิลค่าไฟฟ้า"/>
    </sheetNames>
    <sheetDataSet>
      <sheetData sheetId="0">
        <row r="31">
          <cell r="F31">
            <v>2092</v>
          </cell>
          <cell r="G31">
            <v>11329.879498960001</v>
          </cell>
          <cell r="H31">
            <v>3178</v>
          </cell>
          <cell r="I31">
            <v>17713.295094459998</v>
          </cell>
          <cell r="J31">
            <v>1528</v>
          </cell>
          <cell r="K31">
            <v>8494.63883608</v>
          </cell>
          <cell r="L31">
            <v>2765</v>
          </cell>
          <cell r="M31">
            <v>15521.41888325</v>
          </cell>
          <cell r="N31">
            <v>2654</v>
          </cell>
          <cell r="O31">
            <v>13090.00672852</v>
          </cell>
          <cell r="P31">
            <v>2240</v>
          </cell>
          <cell r="Q31">
            <v>11237.1243712</v>
          </cell>
          <cell r="R31">
            <v>4034</v>
          </cell>
          <cell r="S31">
            <v>20019.09983928</v>
          </cell>
          <cell r="T31">
            <v>1974</v>
          </cell>
          <cell r="U31">
            <v>9723.4366194</v>
          </cell>
          <cell r="V31">
            <v>2528</v>
          </cell>
          <cell r="W31">
            <v>10575.958278400001</v>
          </cell>
          <cell r="X31">
            <v>2291</v>
          </cell>
          <cell r="Y31">
            <v>9419.05368514</v>
          </cell>
          <cell r="Z31">
            <v>2411</v>
          </cell>
          <cell r="AA31">
            <v>9996.86634124</v>
          </cell>
          <cell r="AB31">
            <v>1175</v>
          </cell>
          <cell r="AC31">
            <v>4751.955386250001</v>
          </cell>
        </row>
        <row r="32">
          <cell r="F32">
            <v>5336.2</v>
          </cell>
          <cell r="G32">
            <v>28899.858022156</v>
          </cell>
          <cell r="H32">
            <v>6115.26</v>
          </cell>
          <cell r="I32">
            <v>34084.7718563082</v>
          </cell>
          <cell r="J32">
            <v>9809.06</v>
          </cell>
          <cell r="K32">
            <v>54531.6898046066</v>
          </cell>
          <cell r="L32">
            <v>14985.47</v>
          </cell>
          <cell r="M32">
            <v>84121.4311147835</v>
          </cell>
          <cell r="N32">
            <v>18468.98</v>
          </cell>
          <cell r="O32">
            <v>91092.3407946124</v>
          </cell>
          <cell r="P32">
            <v>18655.93</v>
          </cell>
          <cell r="Q32">
            <v>93588.84181714339</v>
          </cell>
          <cell r="R32">
            <v>16992.19</v>
          </cell>
          <cell r="S32">
            <v>84325.32178929479</v>
          </cell>
          <cell r="T32">
            <v>15713.03</v>
          </cell>
          <cell r="U32">
            <v>77398.50623289299</v>
          </cell>
          <cell r="V32">
            <v>16028.48</v>
          </cell>
          <cell r="W32">
            <v>67055.591671744</v>
          </cell>
          <cell r="X32">
            <v>15866.65</v>
          </cell>
          <cell r="Y32">
            <v>65233.01097919099</v>
          </cell>
          <cell r="Z32">
            <v>12156.89</v>
          </cell>
          <cell r="AA32">
            <v>50406.8040046276</v>
          </cell>
          <cell r="AB32">
            <v>9166.11</v>
          </cell>
          <cell r="AC32">
            <v>37069.7410940085</v>
          </cell>
        </row>
        <row r="33">
          <cell r="F33">
            <v>0</v>
          </cell>
          <cell r="G33">
            <v>0</v>
          </cell>
          <cell r="H33">
            <v>550</v>
          </cell>
          <cell r="I33">
            <v>3063.5</v>
          </cell>
          <cell r="J33">
            <v>700</v>
          </cell>
          <cell r="K33">
            <v>3891.9999999999995</v>
          </cell>
          <cell r="L33">
            <v>2550</v>
          </cell>
          <cell r="M33">
            <v>14305.5</v>
          </cell>
          <cell r="N33">
            <v>2450</v>
          </cell>
          <cell r="O33">
            <v>12078.5</v>
          </cell>
          <cell r="P33">
            <v>2150</v>
          </cell>
          <cell r="Q33">
            <v>10792.999999999998</v>
          </cell>
          <cell r="R33">
            <v>2750</v>
          </cell>
          <cell r="S33">
            <v>13640</v>
          </cell>
          <cell r="T33">
            <v>2050</v>
          </cell>
          <cell r="U33">
            <v>10106.5</v>
          </cell>
          <cell r="V33">
            <v>1350</v>
          </cell>
          <cell r="W33">
            <v>5643</v>
          </cell>
          <cell r="X33">
            <v>1650</v>
          </cell>
          <cell r="Y33">
            <v>6781.500000000001</v>
          </cell>
          <cell r="Z33">
            <v>1500</v>
          </cell>
          <cell r="AA33">
            <v>6225.000000000001</v>
          </cell>
          <cell r="AB33">
            <v>950</v>
          </cell>
          <cell r="AC33">
            <v>3838</v>
          </cell>
        </row>
        <row r="34">
          <cell r="F34">
            <v>1661</v>
          </cell>
          <cell r="G34">
            <v>8995.66436318</v>
          </cell>
          <cell r="H34">
            <v>1644</v>
          </cell>
          <cell r="I34">
            <v>9163.20237108</v>
          </cell>
          <cell r="J34">
            <v>1791</v>
          </cell>
          <cell r="K34">
            <v>9956.73963051</v>
          </cell>
          <cell r="L34">
            <v>2344</v>
          </cell>
          <cell r="M34">
            <v>13158.1214692</v>
          </cell>
          <cell r="N34">
            <v>2681</v>
          </cell>
          <cell r="O34">
            <v>13223.17559878</v>
          </cell>
          <cell r="P34">
            <v>2104</v>
          </cell>
          <cell r="Q34">
            <v>10554.870391519999</v>
          </cell>
          <cell r="R34">
            <v>3357</v>
          </cell>
          <cell r="S34">
            <v>16659.42443244</v>
          </cell>
          <cell r="T34">
            <v>1731</v>
          </cell>
          <cell r="U34">
            <v>8526.4786161</v>
          </cell>
          <cell r="V34">
            <v>2275</v>
          </cell>
          <cell r="W34">
            <v>9517.525745</v>
          </cell>
          <cell r="X34">
            <v>1984</v>
          </cell>
          <cell r="Y34">
            <v>8156.875823359999</v>
          </cell>
          <cell r="Z34">
            <v>2111</v>
          </cell>
          <cell r="AA34">
            <v>8752.95928924</v>
          </cell>
          <cell r="AB34">
            <v>1613</v>
          </cell>
          <cell r="AC34">
            <v>6523.32258555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อาคารสำนักงานมหาวิทยาลัย 110 kW"/>
      <sheetName val="อาคารอำนวย ยศสุข 300 kWh"/>
      <sheetName val="อาคารยรรยง สิทธิชัย 20 kW"/>
      <sheetName val="ที่จอดรถวิทยาลัยพลังงานทดแทน 40"/>
      <sheetName val="วิทยาลัยพลังงานทดแทน 300 kW"/>
      <sheetName val="สนามกีฬาอินทนิล 40 kW "/>
    </sheetNames>
    <sheetDataSet>
      <sheetData sheetId="0">
        <row r="4">
          <cell r="F4">
            <v>9050</v>
          </cell>
        </row>
        <row r="5">
          <cell r="F5">
            <v>8058</v>
          </cell>
        </row>
        <row r="6">
          <cell r="F6">
            <v>9320</v>
          </cell>
        </row>
        <row r="7">
          <cell r="F7">
            <v>9630</v>
          </cell>
        </row>
        <row r="8">
          <cell r="F8">
            <v>11450</v>
          </cell>
        </row>
        <row r="9">
          <cell r="F9">
            <v>10400</v>
          </cell>
        </row>
        <row r="10">
          <cell r="F10">
            <v>10610</v>
          </cell>
        </row>
        <row r="11">
          <cell r="F11">
            <v>8310</v>
          </cell>
        </row>
        <row r="12">
          <cell r="F12">
            <v>8960</v>
          </cell>
        </row>
        <row r="13">
          <cell r="F13">
            <v>8800</v>
          </cell>
        </row>
        <row r="14">
          <cell r="F14">
            <v>8880</v>
          </cell>
        </row>
        <row r="15">
          <cell r="F15">
            <v>8520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3"/>
  <sheetViews>
    <sheetView showGridLines="0" tabSelected="1" view="pageBreakPreview" zoomScaleNormal="70" zoomScaleSheetLayoutView="100" zoomScalePageLayoutView="0" workbookViewId="0" topLeftCell="A117">
      <selection activeCell="AD96" sqref="AD96"/>
    </sheetView>
  </sheetViews>
  <sheetFormatPr defaultColWidth="9.140625" defaultRowHeight="21.75" customHeight="1"/>
  <cols>
    <col min="1" max="1" width="9.421875" style="2" customWidth="1"/>
    <col min="2" max="2" width="8.8515625" style="2" customWidth="1"/>
    <col min="3" max="3" width="15.7109375" style="2" customWidth="1"/>
    <col min="4" max="4" width="15.140625" style="2" customWidth="1"/>
    <col min="5" max="5" width="15.00390625" style="2" customWidth="1"/>
    <col min="6" max="6" width="10.28125" style="2" customWidth="1"/>
    <col min="7" max="7" width="14.7109375" style="2" hidden="1" customWidth="1"/>
    <col min="8" max="8" width="14.7109375" style="51" hidden="1" customWidth="1"/>
    <col min="9" max="9" width="14.7109375" style="43" hidden="1" customWidth="1"/>
    <col min="10" max="10" width="14.7109375" style="51" hidden="1" customWidth="1"/>
    <col min="11" max="11" width="14.7109375" style="43" hidden="1" customWidth="1"/>
    <col min="12" max="12" width="14.7109375" style="51" hidden="1" customWidth="1"/>
    <col min="13" max="13" width="14.7109375" style="43" hidden="1" customWidth="1"/>
    <col min="14" max="14" width="14.7109375" style="51" hidden="1" customWidth="1"/>
    <col min="15" max="15" width="14.7109375" style="43" hidden="1" customWidth="1"/>
    <col min="16" max="16" width="14.7109375" style="51" hidden="1" customWidth="1"/>
    <col min="17" max="17" width="14.7109375" style="66" customWidth="1"/>
    <col min="18" max="18" width="14.7109375" style="58" customWidth="1"/>
    <col min="19" max="19" width="15.00390625" style="2" customWidth="1"/>
    <col min="20" max="20" width="15.28125" style="2" customWidth="1"/>
    <col min="21" max="21" width="14.7109375" style="2" customWidth="1"/>
    <col min="22" max="22" width="15.57421875" style="2" customWidth="1"/>
    <col min="23" max="23" width="15.28125" style="2" customWidth="1"/>
    <col min="24" max="25" width="9.140625" style="2" customWidth="1"/>
    <col min="26" max="27" width="14.7109375" style="2" customWidth="1"/>
    <col min="28" max="28" width="9.140625" style="2" customWidth="1"/>
    <col min="29" max="29" width="9.28125" style="2" customWidth="1"/>
    <col min="30" max="31" width="14.7109375" style="2" customWidth="1"/>
    <col min="32" max="16384" width="9.140625" style="2" customWidth="1"/>
  </cols>
  <sheetData>
    <row r="1" spans="1:24" ht="21.75" customHeight="1">
      <c r="A1" s="1"/>
      <c r="B1" s="1"/>
      <c r="C1" s="1"/>
      <c r="D1" s="1"/>
      <c r="E1" s="1"/>
      <c r="F1" s="1"/>
      <c r="G1" s="1"/>
      <c r="H1" s="47"/>
      <c r="I1" s="40"/>
      <c r="J1" s="47"/>
      <c r="K1" s="40"/>
      <c r="L1" s="47"/>
      <c r="M1" s="40"/>
      <c r="N1" s="47"/>
      <c r="O1" s="40"/>
      <c r="P1" s="47"/>
      <c r="Q1" s="63"/>
      <c r="R1" s="55"/>
      <c r="S1" s="1"/>
      <c r="T1" s="1"/>
      <c r="U1" s="1"/>
      <c r="V1" s="1"/>
      <c r="W1" s="12" t="s">
        <v>31</v>
      </c>
      <c r="X1" s="1"/>
    </row>
    <row r="2" spans="1:24" ht="21.75" customHeight="1">
      <c r="A2" s="104" t="s">
        <v>33</v>
      </c>
      <c r="B2" s="104"/>
      <c r="C2" s="104"/>
      <c r="D2" s="104"/>
      <c r="E2" s="104"/>
      <c r="F2" s="104"/>
      <c r="G2" s="104"/>
      <c r="H2" s="104"/>
      <c r="I2" s="105"/>
      <c r="J2" s="104"/>
      <c r="K2" s="105"/>
      <c r="L2" s="104"/>
      <c r="M2" s="105"/>
      <c r="N2" s="104"/>
      <c r="O2" s="105"/>
      <c r="P2" s="104"/>
      <c r="Q2" s="104"/>
      <c r="R2" s="104"/>
      <c r="S2" s="104"/>
      <c r="T2" s="104"/>
      <c r="U2" s="104"/>
      <c r="V2" s="104"/>
      <c r="W2" s="104"/>
      <c r="X2" s="1"/>
    </row>
    <row r="3" spans="1:22" s="4" customFormat="1" ht="21" customHeight="1">
      <c r="A3" s="8"/>
      <c r="B3" s="100" t="s">
        <v>34</v>
      </c>
      <c r="C3" s="100"/>
      <c r="D3" s="100"/>
      <c r="E3" s="100"/>
      <c r="F3" s="100" t="s">
        <v>35</v>
      </c>
      <c r="G3" s="100"/>
      <c r="H3" s="100"/>
      <c r="I3" s="101"/>
      <c r="J3" s="100"/>
      <c r="K3" s="101"/>
      <c r="L3" s="100"/>
      <c r="M3" s="101"/>
      <c r="N3" s="100"/>
      <c r="O3" s="101"/>
      <c r="P3" s="100"/>
      <c r="Q3" s="100"/>
      <c r="R3" s="100"/>
      <c r="S3" s="100"/>
      <c r="T3" s="100"/>
      <c r="U3" s="100"/>
      <c r="V3" s="9"/>
    </row>
    <row r="4" spans="1:31" s="4" customFormat="1" ht="139.5">
      <c r="A4" s="3" t="s">
        <v>17</v>
      </c>
      <c r="B4" s="3" t="s">
        <v>0</v>
      </c>
      <c r="C4" s="3" t="s">
        <v>54</v>
      </c>
      <c r="D4" s="3" t="s">
        <v>32</v>
      </c>
      <c r="E4" s="3" t="s">
        <v>36</v>
      </c>
      <c r="F4" s="3" t="s">
        <v>0</v>
      </c>
      <c r="G4" s="39" t="s">
        <v>38</v>
      </c>
      <c r="H4" s="48" t="s">
        <v>39</v>
      </c>
      <c r="I4" s="39" t="s">
        <v>40</v>
      </c>
      <c r="J4" s="48" t="s">
        <v>41</v>
      </c>
      <c r="K4" s="39" t="s">
        <v>42</v>
      </c>
      <c r="L4" s="48" t="s">
        <v>43</v>
      </c>
      <c r="M4" s="39" t="s">
        <v>44</v>
      </c>
      <c r="N4" s="48" t="s">
        <v>45</v>
      </c>
      <c r="O4" s="39" t="s">
        <v>46</v>
      </c>
      <c r="P4" s="48" t="s">
        <v>47</v>
      </c>
      <c r="Q4" s="62" t="s">
        <v>48</v>
      </c>
      <c r="R4" s="62" t="s">
        <v>49</v>
      </c>
      <c r="S4" s="3" t="s">
        <v>50</v>
      </c>
      <c r="T4" s="3" t="s">
        <v>32</v>
      </c>
      <c r="U4" s="3" t="s">
        <v>37</v>
      </c>
      <c r="V4" s="3" t="s">
        <v>51</v>
      </c>
      <c r="W4" s="3" t="s">
        <v>52</v>
      </c>
      <c r="Z4" s="3" t="s">
        <v>53</v>
      </c>
      <c r="AA4" s="3" t="s">
        <v>50</v>
      </c>
      <c r="AD4" s="3" t="s">
        <v>36</v>
      </c>
      <c r="AE4" s="86" t="s">
        <v>37</v>
      </c>
    </row>
    <row r="5" spans="1:31" ht="21.75" customHeight="1">
      <c r="A5" s="96" t="s">
        <v>18</v>
      </c>
      <c r="B5" s="10">
        <v>200</v>
      </c>
      <c r="C5" s="31">
        <f>'[1]ไฟฟ้า-สนม.'!E5</f>
        <v>17488.39</v>
      </c>
      <c r="D5" s="30">
        <f>'[1]ไฟฟ้า-สนม.'!F5</f>
        <v>28872.865854187505</v>
      </c>
      <c r="E5" s="38">
        <f>C5/B5</f>
        <v>87.44194999999999</v>
      </c>
      <c r="F5" s="11">
        <v>300</v>
      </c>
      <c r="G5" s="73">
        <f>'[2]2566-อาคาร-หักร้านค้าภายในอาคาร'!F31</f>
        <v>2092</v>
      </c>
      <c r="H5" s="75">
        <f>'[2]2566-อาคาร-หักร้านค้าภายในอาคาร'!G31</f>
        <v>11329.879498960001</v>
      </c>
      <c r="I5" s="73">
        <f>'[2]2566-อาคาร-หักร้านค้าภายในอาคาร'!F32</f>
        <v>5336.2</v>
      </c>
      <c r="J5" s="75">
        <f>'[2]2566-อาคาร-หักร้านค้าภายในอาคาร'!G32</f>
        <v>28899.858022156</v>
      </c>
      <c r="K5" s="73">
        <f>'[2]2566-อาคาร-หักร้านค้าภายในอาคาร'!F33</f>
        <v>0</v>
      </c>
      <c r="L5" s="75">
        <f>'[2]2566-อาคาร-หักร้านค้าภายในอาคาร'!G33</f>
        <v>0</v>
      </c>
      <c r="M5" s="73">
        <f>'[2]2566-อาคาร-หักร้านค้าภายในอาคาร'!F34</f>
        <v>1661</v>
      </c>
      <c r="N5" s="75">
        <f>'[2]2566-อาคาร-หักร้านค้าภายในอาคาร'!G34</f>
        <v>8995.66436318</v>
      </c>
      <c r="O5" s="73">
        <f>K5+M5</f>
        <v>1661</v>
      </c>
      <c r="P5" s="75">
        <f>N5+L5</f>
        <v>8995.66436318</v>
      </c>
      <c r="Q5" s="72">
        <f>G5+I5+O5</f>
        <v>9089.2</v>
      </c>
      <c r="R5" s="72">
        <f>'[3]อาคารสำนักงานมหาวิทยาลัย 110 kW'!F4</f>
        <v>9050</v>
      </c>
      <c r="S5" s="71">
        <f>Q5+R5</f>
        <v>18139.2</v>
      </c>
      <c r="T5" s="30">
        <f>H5+J5+L5+N5+P5</f>
        <v>58221.066247476</v>
      </c>
      <c r="U5" s="29">
        <f>S5/F5</f>
        <v>60.464000000000006</v>
      </c>
      <c r="V5" s="13">
        <f>(S5-C5)/C5</f>
        <v>0.03721383157626296</v>
      </c>
      <c r="W5" s="14">
        <f>(U5-E5)/E5</f>
        <v>-0.30852411228249127</v>
      </c>
      <c r="Y5" s="84" t="s">
        <v>1</v>
      </c>
      <c r="Z5" s="85">
        <f>C18</f>
        <v>306938.98000000004</v>
      </c>
      <c r="AA5" s="85">
        <f>S18</f>
        <v>344098.25</v>
      </c>
      <c r="AC5" s="84" t="s">
        <v>1</v>
      </c>
      <c r="AD5" s="33">
        <f>E18</f>
        <v>1534.6949</v>
      </c>
      <c r="AE5" s="33">
        <f>U18</f>
        <v>1146.9941666666668</v>
      </c>
    </row>
    <row r="6" spans="1:23" ht="21.75" customHeight="1">
      <c r="A6" s="96" t="s">
        <v>19</v>
      </c>
      <c r="B6" s="10">
        <v>200</v>
      </c>
      <c r="C6" s="31">
        <f>'[1]ไฟฟ้า-สนม.'!E6</f>
        <v>17223.59</v>
      </c>
      <c r="D6" s="30">
        <f>'[1]ไฟฟ้า-สนม.'!F6</f>
        <v>28908.738970826802</v>
      </c>
      <c r="E6" s="38">
        <f aca="true" t="shared" si="0" ref="E6:E16">C6/B6</f>
        <v>86.11795000000001</v>
      </c>
      <c r="F6" s="11">
        <v>300</v>
      </c>
      <c r="G6" s="73">
        <f>'[2]2566-อาคาร-หักร้านค้าภายในอาคาร'!H31</f>
        <v>3178</v>
      </c>
      <c r="H6" s="75">
        <f>'[2]2566-อาคาร-หักร้านค้าภายในอาคาร'!I31</f>
        <v>17713.295094459998</v>
      </c>
      <c r="I6" s="73">
        <f>'[2]2566-อาคาร-หักร้านค้าภายในอาคาร'!H32</f>
        <v>6115.26</v>
      </c>
      <c r="J6" s="75">
        <f>'[2]2566-อาคาร-หักร้านค้าภายในอาคาร'!I32</f>
        <v>34084.7718563082</v>
      </c>
      <c r="K6" s="73">
        <f>'[2]2566-อาคาร-หักร้านค้าภายในอาคาร'!H33</f>
        <v>550</v>
      </c>
      <c r="L6" s="75">
        <f>'[2]2566-อาคาร-หักร้านค้าภายในอาคาร'!I33</f>
        <v>3063.5</v>
      </c>
      <c r="M6" s="73">
        <f>'[2]2566-อาคาร-หักร้านค้าภายในอาคาร'!H34</f>
        <v>1644</v>
      </c>
      <c r="N6" s="75">
        <f>'[2]2566-อาคาร-หักร้านค้าภายในอาคาร'!I34</f>
        <v>9163.20237108</v>
      </c>
      <c r="O6" s="73">
        <f aca="true" t="shared" si="1" ref="O6:O13">K6+M6</f>
        <v>2194</v>
      </c>
      <c r="P6" s="75">
        <f aca="true" t="shared" si="2" ref="P6:P13">N6+L6</f>
        <v>12226.70237108</v>
      </c>
      <c r="Q6" s="72">
        <f aca="true" t="shared" si="3" ref="Q6:Q15">G6+I6+O6</f>
        <v>11487.26</v>
      </c>
      <c r="R6" s="72">
        <f>'[3]อาคารสำนักงานมหาวิทยาลัย 110 kW'!F5</f>
        <v>8058</v>
      </c>
      <c r="S6" s="71">
        <f aca="true" t="shared" si="4" ref="S6:S16">Q6+R6</f>
        <v>19545.260000000002</v>
      </c>
      <c r="T6" s="30">
        <f aca="true" t="shared" si="5" ref="T6:T15">H6+J6+L6+N6+P6</f>
        <v>76251.4716929282</v>
      </c>
      <c r="U6" s="29">
        <f aca="true" t="shared" si="6" ref="U6:U16">S6/F6</f>
        <v>65.15086666666667</v>
      </c>
      <c r="V6" s="13">
        <f aca="true" t="shared" si="7" ref="V6:V18">(S6-C6)/C6</f>
        <v>0.13479593975472023</v>
      </c>
      <c r="W6" s="14">
        <f aca="true" t="shared" si="8" ref="W6:W18">(U6-E6)/E6</f>
        <v>-0.24346937349685324</v>
      </c>
    </row>
    <row r="7" spans="1:23" ht="21.75" customHeight="1">
      <c r="A7" s="96" t="s">
        <v>20</v>
      </c>
      <c r="B7" s="10">
        <v>200</v>
      </c>
      <c r="C7" s="31">
        <f>'[1]ไฟฟ้า-สนม.'!E7</f>
        <v>30027.35</v>
      </c>
      <c r="D7" s="30">
        <f>'[1]ไฟฟ้า-สนม.'!F7</f>
        <v>75814.2492546085</v>
      </c>
      <c r="E7" s="38">
        <f t="shared" si="0"/>
        <v>150.13675</v>
      </c>
      <c r="F7" s="11">
        <v>300</v>
      </c>
      <c r="G7" s="73">
        <f>'[2]2566-อาคาร-หักร้านค้าภายในอาคาร'!J31</f>
        <v>1528</v>
      </c>
      <c r="H7" s="75">
        <f>'[2]2566-อาคาร-หักร้านค้าภายในอาคาร'!K31</f>
        <v>8494.63883608</v>
      </c>
      <c r="I7" s="73">
        <f>'[2]2566-อาคาร-หักร้านค้าภายในอาคาร'!J32</f>
        <v>9809.06</v>
      </c>
      <c r="J7" s="75">
        <f>'[2]2566-อาคาร-หักร้านค้าภายในอาคาร'!K32</f>
        <v>54531.6898046066</v>
      </c>
      <c r="K7" s="73">
        <f>'[2]2566-อาคาร-หักร้านค้าภายในอาคาร'!J33</f>
        <v>700</v>
      </c>
      <c r="L7" s="75">
        <f>'[2]2566-อาคาร-หักร้านค้าภายในอาคาร'!K33</f>
        <v>3891.9999999999995</v>
      </c>
      <c r="M7" s="73">
        <f>'[2]2566-อาคาร-หักร้านค้าภายในอาคาร'!J34</f>
        <v>1791</v>
      </c>
      <c r="N7" s="75">
        <f>'[2]2566-อาคาร-หักร้านค้าภายในอาคาร'!K34</f>
        <v>9956.73963051</v>
      </c>
      <c r="O7" s="73">
        <f t="shared" si="1"/>
        <v>2491</v>
      </c>
      <c r="P7" s="75">
        <f t="shared" si="2"/>
        <v>13848.73963051</v>
      </c>
      <c r="Q7" s="72">
        <f t="shared" si="3"/>
        <v>13828.06</v>
      </c>
      <c r="R7" s="72">
        <f>'[3]อาคารสำนักงานมหาวิทยาลัย 110 kW'!F6</f>
        <v>9320</v>
      </c>
      <c r="S7" s="71">
        <f t="shared" si="4"/>
        <v>23148.059999999998</v>
      </c>
      <c r="T7" s="30">
        <f t="shared" si="5"/>
        <v>90723.80790170659</v>
      </c>
      <c r="U7" s="29">
        <f t="shared" si="6"/>
        <v>77.16019999999999</v>
      </c>
      <c r="V7" s="13">
        <f t="shared" si="7"/>
        <v>-0.2291008031011728</v>
      </c>
      <c r="W7" s="14">
        <f t="shared" si="8"/>
        <v>-0.4860672020674486</v>
      </c>
    </row>
    <row r="8" spans="1:23" ht="21.75" customHeight="1">
      <c r="A8" s="96" t="s">
        <v>21</v>
      </c>
      <c r="B8" s="10">
        <v>200</v>
      </c>
      <c r="C8" s="31">
        <f>'[1]ไฟฟ้า-สนม.'!E8</f>
        <v>26324.58</v>
      </c>
      <c r="D8" s="30">
        <f>'[1]ไฟฟ้า-สนม.'!F8</f>
        <v>59653.391576219605</v>
      </c>
      <c r="E8" s="38">
        <f t="shared" si="0"/>
        <v>131.62290000000002</v>
      </c>
      <c r="F8" s="11">
        <v>300</v>
      </c>
      <c r="G8" s="73">
        <f>'[2]2566-อาคาร-หักร้านค้าภายในอาคาร'!L31</f>
        <v>2765</v>
      </c>
      <c r="H8" s="75">
        <f>'[2]2566-อาคาร-หักร้านค้าภายในอาคาร'!M31</f>
        <v>15521.41888325</v>
      </c>
      <c r="I8" s="73">
        <f>'[2]2566-อาคาร-หักร้านค้าภายในอาคาร'!L32</f>
        <v>14985.47</v>
      </c>
      <c r="J8" s="75">
        <f>'[2]2566-อาคาร-หักร้านค้าภายในอาคาร'!M32</f>
        <v>84121.4311147835</v>
      </c>
      <c r="K8" s="73">
        <f>'[2]2566-อาคาร-หักร้านค้าภายในอาคาร'!L33</f>
        <v>2550</v>
      </c>
      <c r="L8" s="75">
        <f>'[2]2566-อาคาร-หักร้านค้าภายในอาคาร'!M33</f>
        <v>14305.5</v>
      </c>
      <c r="M8" s="73">
        <f>'[2]2566-อาคาร-หักร้านค้าภายในอาคาร'!L34</f>
        <v>2344</v>
      </c>
      <c r="N8" s="75">
        <f>'[2]2566-อาคาร-หักร้านค้าภายในอาคาร'!M34</f>
        <v>13158.1214692</v>
      </c>
      <c r="O8" s="73">
        <f t="shared" si="1"/>
        <v>4894</v>
      </c>
      <c r="P8" s="75">
        <f t="shared" si="2"/>
        <v>27463.6214692</v>
      </c>
      <c r="Q8" s="72">
        <f t="shared" si="3"/>
        <v>22644.47</v>
      </c>
      <c r="R8" s="72">
        <f>'[3]อาคารสำนักงานมหาวิทยาลัย 110 kW'!F7</f>
        <v>9630</v>
      </c>
      <c r="S8" s="71">
        <f t="shared" si="4"/>
        <v>32274.47</v>
      </c>
      <c r="T8" s="30">
        <f t="shared" si="5"/>
        <v>154570.0929364335</v>
      </c>
      <c r="U8" s="29">
        <f t="shared" si="6"/>
        <v>107.58156666666667</v>
      </c>
      <c r="V8" s="13">
        <f t="shared" si="7"/>
        <v>0.22602032017224963</v>
      </c>
      <c r="W8" s="14">
        <f t="shared" si="8"/>
        <v>-0.18265311988516694</v>
      </c>
    </row>
    <row r="9" spans="1:23" ht="21.75" customHeight="1">
      <c r="A9" s="96" t="s">
        <v>22</v>
      </c>
      <c r="B9" s="10">
        <v>200</v>
      </c>
      <c r="C9" s="31">
        <f>'[1]ไฟฟ้า-สนม.'!E9</f>
        <v>29201.86</v>
      </c>
      <c r="D9" s="30">
        <f>'[1]ไฟฟ้า-สนม.'!F9</f>
        <v>77489.33687337801</v>
      </c>
      <c r="E9" s="38">
        <f t="shared" si="0"/>
        <v>146.0093</v>
      </c>
      <c r="F9" s="11">
        <v>300</v>
      </c>
      <c r="G9" s="73">
        <f>'[2]2566-อาคาร-หักร้านค้าภายในอาคาร'!N31</f>
        <v>2654</v>
      </c>
      <c r="H9" s="75">
        <f>'[2]2566-อาคาร-หักร้านค้าภายในอาคาร'!O31</f>
        <v>13090.00672852</v>
      </c>
      <c r="I9" s="73">
        <f>'[2]2566-อาคาร-หักร้านค้าภายในอาคาร'!N32</f>
        <v>18468.98</v>
      </c>
      <c r="J9" s="75">
        <f>'[2]2566-อาคาร-หักร้านค้าภายในอาคาร'!O32</f>
        <v>91092.3407946124</v>
      </c>
      <c r="K9" s="73">
        <f>'[2]2566-อาคาร-หักร้านค้าภายในอาคาร'!N33</f>
        <v>2450</v>
      </c>
      <c r="L9" s="75">
        <f>'[2]2566-อาคาร-หักร้านค้าภายในอาคาร'!O33</f>
        <v>12078.5</v>
      </c>
      <c r="M9" s="73">
        <f>'[2]2566-อาคาร-หักร้านค้าภายในอาคาร'!N34</f>
        <v>2681</v>
      </c>
      <c r="N9" s="75">
        <f>'[2]2566-อาคาร-หักร้านค้าภายในอาคาร'!O34</f>
        <v>13223.17559878</v>
      </c>
      <c r="O9" s="73">
        <f t="shared" si="1"/>
        <v>5131</v>
      </c>
      <c r="P9" s="75">
        <f t="shared" si="2"/>
        <v>25301.67559878</v>
      </c>
      <c r="Q9" s="72">
        <f t="shared" si="3"/>
        <v>26253.98</v>
      </c>
      <c r="R9" s="72">
        <f>'[3]อาคารสำนักงานมหาวิทยาลัย 110 kW'!F8</f>
        <v>11450</v>
      </c>
      <c r="S9" s="71">
        <f t="shared" si="4"/>
        <v>37703.979999999996</v>
      </c>
      <c r="T9" s="30">
        <f t="shared" si="5"/>
        <v>154785.69872069242</v>
      </c>
      <c r="U9" s="29">
        <f t="shared" si="6"/>
        <v>125.67993333333332</v>
      </c>
      <c r="V9" s="13">
        <f t="shared" si="7"/>
        <v>0.2911499472978774</v>
      </c>
      <c r="W9" s="14">
        <f t="shared" si="8"/>
        <v>-0.13923336846808165</v>
      </c>
    </row>
    <row r="10" spans="1:23" ht="21.75" customHeight="1">
      <c r="A10" s="96" t="s">
        <v>23</v>
      </c>
      <c r="B10" s="10">
        <v>200</v>
      </c>
      <c r="C10" s="31">
        <f>'[1]ไฟฟ้า-สนม.'!E10</f>
        <v>31374.379999999997</v>
      </c>
      <c r="D10" s="30">
        <f>'[1]ไฟฟ้า-สนม.'!F10</f>
        <v>89694.94351264738</v>
      </c>
      <c r="E10" s="38">
        <f t="shared" si="0"/>
        <v>156.87189999999998</v>
      </c>
      <c r="F10" s="11">
        <v>300</v>
      </c>
      <c r="G10" s="73">
        <f>'[2]2566-อาคาร-หักร้านค้าภายในอาคาร'!P31</f>
        <v>2240</v>
      </c>
      <c r="H10" s="75">
        <f>'[2]2566-อาคาร-หักร้านค้าภายในอาคาร'!Q31</f>
        <v>11237.1243712</v>
      </c>
      <c r="I10" s="73">
        <f>'[2]2566-อาคาร-หักร้านค้าภายในอาคาร'!P32</f>
        <v>18655.93</v>
      </c>
      <c r="J10" s="75">
        <f>'[2]2566-อาคาร-หักร้านค้าภายในอาคาร'!Q32</f>
        <v>93588.84181714339</v>
      </c>
      <c r="K10" s="73">
        <f>'[2]2566-อาคาร-หักร้านค้าภายในอาคาร'!P33</f>
        <v>2150</v>
      </c>
      <c r="L10" s="75">
        <f>'[2]2566-อาคาร-หักร้านค้าภายในอาคาร'!Q33</f>
        <v>10792.999999999998</v>
      </c>
      <c r="M10" s="73">
        <f>'[2]2566-อาคาร-หักร้านค้าภายในอาคาร'!P34</f>
        <v>2104</v>
      </c>
      <c r="N10" s="75">
        <f>'[2]2566-อาคาร-หักร้านค้าภายในอาคาร'!Q34</f>
        <v>10554.870391519999</v>
      </c>
      <c r="O10" s="73">
        <f t="shared" si="1"/>
        <v>4254</v>
      </c>
      <c r="P10" s="75">
        <f t="shared" si="2"/>
        <v>21347.870391519995</v>
      </c>
      <c r="Q10" s="72">
        <f t="shared" si="3"/>
        <v>25149.93</v>
      </c>
      <c r="R10" s="72">
        <f>'[3]อาคารสำนักงานมหาวิทยาลัย 110 kW'!F9</f>
        <v>10400</v>
      </c>
      <c r="S10" s="71">
        <f t="shared" si="4"/>
        <v>35549.93</v>
      </c>
      <c r="T10" s="30">
        <f t="shared" si="5"/>
        <v>147521.7069713834</v>
      </c>
      <c r="U10" s="29">
        <f t="shared" si="6"/>
        <v>118.49976666666667</v>
      </c>
      <c r="V10" s="13">
        <f t="shared" si="7"/>
        <v>0.1330878889080837</v>
      </c>
      <c r="W10" s="14">
        <f t="shared" si="8"/>
        <v>-0.24460807406127746</v>
      </c>
    </row>
    <row r="11" spans="1:23" ht="21.75" customHeight="1">
      <c r="A11" s="96" t="s">
        <v>24</v>
      </c>
      <c r="B11" s="10">
        <v>200</v>
      </c>
      <c r="C11" s="31">
        <f>'[1]ไฟฟ้า-สนม.'!E11</f>
        <v>26717.92</v>
      </c>
      <c r="D11" s="30">
        <f>'[1]ไฟฟ้า-สนม.'!F11</f>
        <v>68978.6183957984</v>
      </c>
      <c r="E11" s="38">
        <f t="shared" si="0"/>
        <v>133.5896</v>
      </c>
      <c r="F11" s="11">
        <v>300</v>
      </c>
      <c r="G11" s="73">
        <f>'[2]2566-อาคาร-หักร้านค้าภายในอาคาร'!R31</f>
        <v>4034</v>
      </c>
      <c r="H11" s="75">
        <f>'[2]2566-อาคาร-หักร้านค้าภายในอาคาร'!S31</f>
        <v>20019.09983928</v>
      </c>
      <c r="I11" s="73">
        <f>'[2]2566-อาคาร-หักร้านค้าภายในอาคาร'!R32</f>
        <v>16992.19</v>
      </c>
      <c r="J11" s="75">
        <f>'[2]2566-อาคาร-หักร้านค้าภายในอาคาร'!S32</f>
        <v>84325.32178929479</v>
      </c>
      <c r="K11" s="73">
        <f>'[2]2566-อาคาร-หักร้านค้าภายในอาคาร'!R33</f>
        <v>2750</v>
      </c>
      <c r="L11" s="75">
        <f>'[2]2566-อาคาร-หักร้านค้าภายในอาคาร'!S33</f>
        <v>13640</v>
      </c>
      <c r="M11" s="73">
        <f>'[2]2566-อาคาร-หักร้านค้าภายในอาคาร'!R34</f>
        <v>3357</v>
      </c>
      <c r="N11" s="75">
        <f>'[2]2566-อาคาร-หักร้านค้าภายในอาคาร'!S34</f>
        <v>16659.42443244</v>
      </c>
      <c r="O11" s="73">
        <f t="shared" si="1"/>
        <v>6107</v>
      </c>
      <c r="P11" s="75">
        <f t="shared" si="2"/>
        <v>30299.42443244</v>
      </c>
      <c r="Q11" s="72">
        <f t="shared" si="3"/>
        <v>27133.19</v>
      </c>
      <c r="R11" s="72">
        <f>'[3]อาคารสำนักงานมหาวิทยาลัย 110 kW'!F10</f>
        <v>10610</v>
      </c>
      <c r="S11" s="71">
        <f t="shared" si="4"/>
        <v>37743.19</v>
      </c>
      <c r="T11" s="30">
        <f t="shared" si="5"/>
        <v>164943.27049345477</v>
      </c>
      <c r="U11" s="29">
        <f t="shared" si="6"/>
        <v>125.81063333333334</v>
      </c>
      <c r="V11" s="13">
        <f t="shared" si="7"/>
        <v>0.4126545030451474</v>
      </c>
      <c r="W11" s="14">
        <f t="shared" si="8"/>
        <v>-0.058230331303235044</v>
      </c>
    </row>
    <row r="12" spans="1:23" ht="21.75" customHeight="1">
      <c r="A12" s="96" t="s">
        <v>25</v>
      </c>
      <c r="B12" s="10">
        <v>200</v>
      </c>
      <c r="C12" s="31">
        <f>'[1]ไฟฟ้า-สนม.'!E12</f>
        <v>31808.21</v>
      </c>
      <c r="D12" s="30">
        <f>'[1]ไฟฟ้า-สนม.'!F12</f>
        <v>91776.86751498451</v>
      </c>
      <c r="E12" s="38">
        <f t="shared" si="0"/>
        <v>159.04104999999998</v>
      </c>
      <c r="F12" s="11">
        <v>300</v>
      </c>
      <c r="G12" s="73">
        <f>'[2]2566-อาคาร-หักร้านค้าภายในอาคาร'!T31</f>
        <v>1974</v>
      </c>
      <c r="H12" s="75">
        <f>'[2]2566-อาคาร-หักร้านค้าภายในอาคาร'!U31</f>
        <v>9723.4366194</v>
      </c>
      <c r="I12" s="73">
        <f>'[2]2566-อาคาร-หักร้านค้าภายในอาคาร'!T32</f>
        <v>15713.03</v>
      </c>
      <c r="J12" s="75">
        <f>'[2]2566-อาคาร-หักร้านค้าภายในอาคาร'!U32</f>
        <v>77398.50623289299</v>
      </c>
      <c r="K12" s="73">
        <f>'[2]2566-อาคาร-หักร้านค้าภายในอาคาร'!T33</f>
        <v>2050</v>
      </c>
      <c r="L12" s="75">
        <f>'[2]2566-อาคาร-หักร้านค้าภายในอาคาร'!U33</f>
        <v>10106.5</v>
      </c>
      <c r="M12" s="73">
        <f>'[2]2566-อาคาร-หักร้านค้าภายในอาคาร'!T34</f>
        <v>1731</v>
      </c>
      <c r="N12" s="75">
        <f>'[2]2566-อาคาร-หักร้านค้าภายในอาคาร'!U34</f>
        <v>8526.4786161</v>
      </c>
      <c r="O12" s="73">
        <f t="shared" si="1"/>
        <v>3781</v>
      </c>
      <c r="P12" s="75">
        <f t="shared" si="2"/>
        <v>18632.9786161</v>
      </c>
      <c r="Q12" s="72">
        <f t="shared" si="3"/>
        <v>21468.03</v>
      </c>
      <c r="R12" s="72">
        <f>'[3]อาคารสำนักงานมหาวิทยาลัย 110 kW'!F11</f>
        <v>8310</v>
      </c>
      <c r="S12" s="71">
        <f t="shared" si="4"/>
        <v>29778.03</v>
      </c>
      <c r="T12" s="30">
        <f t="shared" si="5"/>
        <v>124387.90008449298</v>
      </c>
      <c r="U12" s="29">
        <f t="shared" si="6"/>
        <v>99.2601</v>
      </c>
      <c r="V12" s="13">
        <f t="shared" si="7"/>
        <v>-0.06382566010473398</v>
      </c>
      <c r="W12" s="14">
        <f t="shared" si="8"/>
        <v>-0.37588377340315593</v>
      </c>
    </row>
    <row r="13" spans="1:23" ht="21.75" customHeight="1">
      <c r="A13" s="96" t="s">
        <v>26</v>
      </c>
      <c r="B13" s="10">
        <v>200</v>
      </c>
      <c r="C13" s="31">
        <f>'[1]ไฟฟ้า-สนม.'!E13</f>
        <v>27288.260000000002</v>
      </c>
      <c r="D13" s="30">
        <f>'[1]ไฟฟ้า-สนม.'!F13</f>
        <v>90960.282151501</v>
      </c>
      <c r="E13" s="38">
        <f t="shared" si="0"/>
        <v>136.4413</v>
      </c>
      <c r="F13" s="11">
        <v>300</v>
      </c>
      <c r="G13" s="73">
        <f>'[2]2566-อาคาร-หักร้านค้าภายในอาคาร'!V31</f>
        <v>2528</v>
      </c>
      <c r="H13" s="75">
        <f>'[2]2566-อาคาร-หักร้านค้าภายในอาคาร'!W31</f>
        <v>10575.958278400001</v>
      </c>
      <c r="I13" s="73">
        <f>'[2]2566-อาคาร-หักร้านค้าภายในอาคาร'!V32</f>
        <v>16028.48</v>
      </c>
      <c r="J13" s="75">
        <f>'[2]2566-อาคาร-หักร้านค้าภายในอาคาร'!W32</f>
        <v>67055.591671744</v>
      </c>
      <c r="K13" s="73">
        <f>'[2]2566-อาคาร-หักร้านค้าภายในอาคาร'!V33</f>
        <v>1350</v>
      </c>
      <c r="L13" s="75">
        <f>'[2]2566-อาคาร-หักร้านค้าภายในอาคาร'!W33</f>
        <v>5643</v>
      </c>
      <c r="M13" s="73">
        <f>'[2]2566-อาคาร-หักร้านค้าภายในอาคาร'!V34</f>
        <v>2275</v>
      </c>
      <c r="N13" s="75">
        <f>'[2]2566-อาคาร-หักร้านค้าภายในอาคาร'!W34</f>
        <v>9517.525745</v>
      </c>
      <c r="O13" s="73">
        <f t="shared" si="1"/>
        <v>3625</v>
      </c>
      <c r="P13" s="75">
        <f t="shared" si="2"/>
        <v>15160.525745</v>
      </c>
      <c r="Q13" s="72">
        <f t="shared" si="3"/>
        <v>22181.48</v>
      </c>
      <c r="R13" s="72">
        <f>'[3]อาคารสำนักงานมหาวิทยาลัย 110 kW'!F12</f>
        <v>8960</v>
      </c>
      <c r="S13" s="71">
        <f t="shared" si="4"/>
        <v>31141.48</v>
      </c>
      <c r="T13" s="30">
        <f t="shared" si="5"/>
        <v>107952.601440144</v>
      </c>
      <c r="U13" s="29">
        <f t="shared" si="6"/>
        <v>103.80493333333334</v>
      </c>
      <c r="V13" s="13">
        <f t="shared" si="7"/>
        <v>0.14120431277040008</v>
      </c>
      <c r="W13" s="14">
        <f t="shared" si="8"/>
        <v>-0.23919712481973326</v>
      </c>
    </row>
    <row r="14" spans="1:23" ht="21.75" customHeight="1">
      <c r="A14" s="96" t="s">
        <v>27</v>
      </c>
      <c r="B14" s="10">
        <v>200</v>
      </c>
      <c r="C14" s="31">
        <f>'[1]ไฟฟ้า-สนม.'!E14</f>
        <v>22995.67</v>
      </c>
      <c r="D14" s="30">
        <f>'[1]ไฟฟ้า-สนม.'!F14</f>
        <v>68150.663057705</v>
      </c>
      <c r="E14" s="38">
        <f t="shared" si="0"/>
        <v>114.97834999999999</v>
      </c>
      <c r="F14" s="11">
        <v>300</v>
      </c>
      <c r="G14" s="73">
        <f>'[2]2566-อาคาร-หักร้านค้าภายในอาคาร'!X31</f>
        <v>2291</v>
      </c>
      <c r="H14" s="75">
        <f>'[2]2566-อาคาร-หักร้านค้าภายในอาคาร'!Y31</f>
        <v>9419.05368514</v>
      </c>
      <c r="I14" s="76">
        <f>'[2]2566-อาคาร-หักร้านค้าภายในอาคาร'!X32</f>
        <v>15866.65</v>
      </c>
      <c r="J14" s="77">
        <f>'[2]2566-อาคาร-หักร้านค้าภายในอาคาร'!Y32</f>
        <v>65233.01097919099</v>
      </c>
      <c r="K14" s="73">
        <f>'[2]2566-อาคาร-หักร้านค้าภายในอาคาร'!X33</f>
        <v>1650</v>
      </c>
      <c r="L14" s="75">
        <f>'[2]2566-อาคาร-หักร้านค้าภายในอาคาร'!Y33</f>
        <v>6781.500000000001</v>
      </c>
      <c r="M14" s="73">
        <f>'[2]2566-อาคาร-หักร้านค้าภายในอาคาร'!X34</f>
        <v>1984</v>
      </c>
      <c r="N14" s="75">
        <f>'[2]2566-อาคาร-หักร้านค้าภายในอาคาร'!Y34</f>
        <v>8156.875823359999</v>
      </c>
      <c r="O14" s="73">
        <f>K14+M14</f>
        <v>3634</v>
      </c>
      <c r="P14" s="75">
        <f>N14+L14</f>
        <v>14938.37582336</v>
      </c>
      <c r="Q14" s="72">
        <f t="shared" si="3"/>
        <v>21791.65</v>
      </c>
      <c r="R14" s="72">
        <f>'[3]อาคารสำนักงานมหาวิทยาลัย 110 kW'!F13</f>
        <v>8800</v>
      </c>
      <c r="S14" s="71">
        <f t="shared" si="4"/>
        <v>30591.65</v>
      </c>
      <c r="T14" s="82">
        <f t="shared" si="5"/>
        <v>104528.81631105098</v>
      </c>
      <c r="U14" s="29">
        <f t="shared" si="6"/>
        <v>101.97216666666667</v>
      </c>
      <c r="V14" s="13">
        <f t="shared" si="7"/>
        <v>0.33032218674211294</v>
      </c>
      <c r="W14" s="14">
        <f t="shared" si="8"/>
        <v>-0.11311854217192477</v>
      </c>
    </row>
    <row r="15" spans="1:23" ht="21.75" customHeight="1">
      <c r="A15" s="96" t="s">
        <v>28</v>
      </c>
      <c r="B15" s="10">
        <v>200</v>
      </c>
      <c r="C15" s="31">
        <f>'[1]ไฟฟ้า-สนม.'!E15</f>
        <v>24973.33</v>
      </c>
      <c r="D15" s="30">
        <f>'[1]ไฟฟ้า-สนม.'!F15</f>
        <v>79498.21361630289</v>
      </c>
      <c r="E15" s="38">
        <f t="shared" si="0"/>
        <v>124.86665</v>
      </c>
      <c r="F15" s="11">
        <v>300</v>
      </c>
      <c r="G15" s="73">
        <f>'[2]2566-อาคาร-หักร้านค้าภายในอาคาร'!Z31</f>
        <v>2411</v>
      </c>
      <c r="H15" s="75">
        <f>'[2]2566-อาคาร-หักร้านค้าภายในอาคาร'!AA31</f>
        <v>9996.86634124</v>
      </c>
      <c r="I15" s="76">
        <f>'[2]2566-อาคาร-หักร้านค้าภายในอาคาร'!Z32</f>
        <v>12156.89</v>
      </c>
      <c r="J15" s="77">
        <f>'[2]2566-อาคาร-หักร้านค้าภายในอาคาร'!AA32</f>
        <v>50406.8040046276</v>
      </c>
      <c r="K15" s="73">
        <f>'[2]2566-อาคาร-หักร้านค้าภายในอาคาร'!Z33</f>
        <v>1500</v>
      </c>
      <c r="L15" s="75">
        <f>'[2]2566-อาคาร-หักร้านค้าภายในอาคาร'!AA33</f>
        <v>6225.000000000001</v>
      </c>
      <c r="M15" s="73">
        <f>'[2]2566-อาคาร-หักร้านค้าภายในอาคาร'!Z34</f>
        <v>2111</v>
      </c>
      <c r="N15" s="73">
        <f>'[2]2566-อาคาร-หักร้านค้าภายในอาคาร'!AA34</f>
        <v>8752.95928924</v>
      </c>
      <c r="O15" s="73">
        <f>K15+M15</f>
        <v>3611</v>
      </c>
      <c r="P15" s="75">
        <f>N15+L15</f>
        <v>14977.95928924</v>
      </c>
      <c r="Q15" s="72">
        <f t="shared" si="3"/>
        <v>18178.89</v>
      </c>
      <c r="R15" s="72">
        <f>'[3]อาคารสำนักงานมหาวิทยาลัย 110 kW'!F14</f>
        <v>8880</v>
      </c>
      <c r="S15" s="71">
        <f t="shared" si="4"/>
        <v>27058.89</v>
      </c>
      <c r="T15" s="82">
        <f t="shared" si="5"/>
        <v>90359.5889243476</v>
      </c>
      <c r="U15" s="29">
        <f t="shared" si="6"/>
        <v>90.1963</v>
      </c>
      <c r="V15" s="13">
        <f t="shared" si="7"/>
        <v>0.08351149005759334</v>
      </c>
      <c r="W15" s="14">
        <f t="shared" si="8"/>
        <v>-0.27765900662827114</v>
      </c>
    </row>
    <row r="16" spans="1:23" ht="21.75" customHeight="1">
      <c r="A16" s="96" t="s">
        <v>29</v>
      </c>
      <c r="B16" s="10">
        <v>200</v>
      </c>
      <c r="C16" s="31">
        <f>'[1]ไฟฟ้า-สนม.'!E16</f>
        <v>21515.44</v>
      </c>
      <c r="D16" s="30">
        <f>'[1]ไฟฟ้า-สนม.'!F16</f>
        <v>64061.7179167504</v>
      </c>
      <c r="E16" s="38">
        <f t="shared" si="0"/>
        <v>107.57719999999999</v>
      </c>
      <c r="F16" s="11">
        <v>300</v>
      </c>
      <c r="G16" s="73">
        <f>'[2]2566-อาคาร-หักร้านค้าภายในอาคาร'!AB31</f>
        <v>1175</v>
      </c>
      <c r="H16" s="75">
        <f>'[2]2566-อาคาร-หักร้านค้าภายในอาคาร'!AC31</f>
        <v>4751.955386250001</v>
      </c>
      <c r="I16" s="73">
        <f>'[2]2566-อาคาร-หักร้านค้าภายในอาคาร'!AB32</f>
        <v>9166.11</v>
      </c>
      <c r="J16" s="75">
        <f>'[2]2566-อาคาร-หักร้านค้าภายในอาคาร'!AC32</f>
        <v>37069.7410940085</v>
      </c>
      <c r="K16" s="73">
        <f>'[2]2566-อาคาร-หักร้านค้าภายในอาคาร'!AB33</f>
        <v>950</v>
      </c>
      <c r="L16" s="75">
        <f>'[2]2566-อาคาร-หักร้านค้าภายในอาคาร'!AC33</f>
        <v>3838</v>
      </c>
      <c r="M16" s="73">
        <f>'[2]2566-อาคาร-หักร้านค้าภายในอาคาร'!AB34</f>
        <v>1613</v>
      </c>
      <c r="N16" s="75">
        <f>'[2]2566-อาคาร-หักร้านค้าภายในอาคาร'!AC34</f>
        <v>6523.32258555</v>
      </c>
      <c r="O16" s="73">
        <f>K16+M16</f>
        <v>2563</v>
      </c>
      <c r="P16" s="75">
        <f>N16+L16</f>
        <v>10361.32258555</v>
      </c>
      <c r="Q16" s="72">
        <f>G16+I16+O16</f>
        <v>12904.11</v>
      </c>
      <c r="R16" s="72">
        <f>'[3]อาคารสำนักงานมหาวิทยาลัย 110 kW'!F15</f>
        <v>8520</v>
      </c>
      <c r="S16" s="71">
        <f t="shared" si="4"/>
        <v>21424.11</v>
      </c>
      <c r="T16" s="82">
        <f>H16+J16+L16+N16+P16</f>
        <v>62544.3416513585</v>
      </c>
      <c r="U16" s="29">
        <f t="shared" si="6"/>
        <v>71.4137</v>
      </c>
      <c r="V16" s="13">
        <f t="shared" si="7"/>
        <v>-0.004244858575980696</v>
      </c>
      <c r="W16" s="14">
        <f t="shared" si="8"/>
        <v>-0.33616323905065376</v>
      </c>
    </row>
    <row r="17" spans="1:23" s="37" customFormat="1" ht="21.75" customHeight="1">
      <c r="A17" s="97" t="s">
        <v>2</v>
      </c>
      <c r="B17" s="98">
        <f aca="true" t="shared" si="9" ref="B17:H17">AVERAGE(B5:B16)</f>
        <v>200</v>
      </c>
      <c r="C17" s="99">
        <f t="shared" si="9"/>
        <v>25578.248333333337</v>
      </c>
      <c r="D17" s="34">
        <f t="shared" si="9"/>
        <v>68654.99072457584</v>
      </c>
      <c r="E17" s="32">
        <f t="shared" si="9"/>
        <v>127.89124166666666</v>
      </c>
      <c r="F17" s="11">
        <f t="shared" si="9"/>
        <v>300</v>
      </c>
      <c r="G17" s="74">
        <f t="shared" si="9"/>
        <v>2405.8333333333335</v>
      </c>
      <c r="H17" s="79">
        <f t="shared" si="9"/>
        <v>11822.727796848332</v>
      </c>
      <c r="I17" s="78">
        <f aca="true" t="shared" si="10" ref="I17:P17">AVERAGE(I5:I16)</f>
        <v>13274.520833333334</v>
      </c>
      <c r="J17" s="79">
        <f>AVERAGE(J5:J16)</f>
        <v>63983.99243178076</v>
      </c>
      <c r="K17" s="78">
        <f t="shared" si="10"/>
        <v>1554.1666666666667</v>
      </c>
      <c r="L17" s="79">
        <f t="shared" si="10"/>
        <v>7530.541666666667</v>
      </c>
      <c r="M17" s="78">
        <f t="shared" si="10"/>
        <v>2108</v>
      </c>
      <c r="N17" s="79">
        <f t="shared" si="10"/>
        <v>10265.696692996666</v>
      </c>
      <c r="O17" s="78">
        <f t="shared" si="10"/>
        <v>3662.1666666666665</v>
      </c>
      <c r="P17" s="79">
        <f t="shared" si="10"/>
        <v>17796.238359663334</v>
      </c>
      <c r="Q17" s="70">
        <f>AVERAGE(Q5:Q16)</f>
        <v>19342.520833333332</v>
      </c>
      <c r="R17" s="70">
        <f>AVERAGE(R5:R16)</f>
        <v>9332.333333333334</v>
      </c>
      <c r="S17" s="83">
        <f>AVERAGE(S5:S16)</f>
        <v>28674.854166666668</v>
      </c>
      <c r="T17" s="81">
        <f>AVERAGE(T5:T13)</f>
        <v>119928.62405430133</v>
      </c>
      <c r="U17" s="32">
        <f>S17/F17</f>
        <v>95.58284722222223</v>
      </c>
      <c r="V17" s="35">
        <f>(S17-C17)/C17</f>
        <v>0.1210640303815435</v>
      </c>
      <c r="W17" s="36">
        <f>(U17-E17)/E17</f>
        <v>-0.2526239797456375</v>
      </c>
    </row>
    <row r="18" spans="1:23" s="37" customFormat="1" ht="21.75" customHeight="1">
      <c r="A18" s="97" t="s">
        <v>1</v>
      </c>
      <c r="B18" s="98">
        <f aca="true" t="shared" si="11" ref="B18:H18">SUM(B5:B16)</f>
        <v>2400</v>
      </c>
      <c r="C18" s="99">
        <f t="shared" si="11"/>
        <v>306938.98000000004</v>
      </c>
      <c r="D18" s="34">
        <f t="shared" si="11"/>
        <v>823859.88869491</v>
      </c>
      <c r="E18" s="32">
        <f t="shared" si="11"/>
        <v>1534.6949</v>
      </c>
      <c r="F18" s="11">
        <f t="shared" si="11"/>
        <v>3600</v>
      </c>
      <c r="G18" s="74">
        <f t="shared" si="11"/>
        <v>28870</v>
      </c>
      <c r="H18" s="79">
        <f t="shared" si="11"/>
        <v>141872.73356218</v>
      </c>
      <c r="I18" s="78">
        <f aca="true" t="shared" si="12" ref="I18:P18">SUM(I5:I16)</f>
        <v>159294.25</v>
      </c>
      <c r="J18" s="80">
        <f>SUM(J5:J16)</f>
        <v>767807.9091813691</v>
      </c>
      <c r="K18" s="74">
        <f t="shared" si="12"/>
        <v>18650</v>
      </c>
      <c r="L18" s="80">
        <f t="shared" si="12"/>
        <v>90366.5</v>
      </c>
      <c r="M18" s="74">
        <f t="shared" si="12"/>
        <v>25296</v>
      </c>
      <c r="N18" s="80">
        <f t="shared" si="12"/>
        <v>123188.36031595999</v>
      </c>
      <c r="O18" s="74">
        <f t="shared" si="12"/>
        <v>43946</v>
      </c>
      <c r="P18" s="80">
        <f t="shared" si="12"/>
        <v>213554.86031596</v>
      </c>
      <c r="Q18" s="33">
        <f>SUM(Q5:Q16)</f>
        <v>232110.25</v>
      </c>
      <c r="R18" s="33">
        <f>SUM(R5:R16)</f>
        <v>111988</v>
      </c>
      <c r="S18" s="83">
        <f>SUM(S5:S16)</f>
        <v>344098.25</v>
      </c>
      <c r="T18" s="81">
        <f>SUM(T5:T13)</f>
        <v>1079357.616488712</v>
      </c>
      <c r="U18" s="32">
        <f>SUM(U5:U16)</f>
        <v>1146.9941666666668</v>
      </c>
      <c r="V18" s="35">
        <f t="shared" si="7"/>
        <v>0.12106403038154344</v>
      </c>
      <c r="W18" s="36">
        <f t="shared" si="8"/>
        <v>-0.2526239797456375</v>
      </c>
    </row>
    <row r="19" spans="1:23" s="37" customFormat="1" ht="21.75" customHeight="1">
      <c r="A19" s="87"/>
      <c r="B19" s="89"/>
      <c r="C19" s="90"/>
      <c r="D19" s="91"/>
      <c r="E19" s="92"/>
      <c r="F19" s="89"/>
      <c r="G19" s="93"/>
      <c r="H19" s="94"/>
      <c r="I19" s="95"/>
      <c r="J19" s="91"/>
      <c r="K19" s="93"/>
      <c r="L19" s="91"/>
      <c r="M19" s="93"/>
      <c r="N19" s="91"/>
      <c r="O19" s="93"/>
      <c r="P19" s="91"/>
      <c r="Q19" s="93"/>
      <c r="R19" s="93"/>
      <c r="S19" s="93"/>
      <c r="T19" s="94"/>
      <c r="U19" s="87"/>
      <c r="V19" s="88"/>
      <c r="W19" s="88"/>
    </row>
    <row r="20" spans="1:23" s="37" customFormat="1" ht="21.75" customHeight="1">
      <c r="A20" s="87"/>
      <c r="B20" s="89"/>
      <c r="C20" s="90"/>
      <c r="D20" s="91"/>
      <c r="E20" s="92"/>
      <c r="F20" s="89"/>
      <c r="G20" s="93"/>
      <c r="H20" s="94"/>
      <c r="I20" s="95"/>
      <c r="J20" s="91"/>
      <c r="K20" s="93"/>
      <c r="L20" s="91"/>
      <c r="M20" s="93"/>
      <c r="N20" s="91"/>
      <c r="O20" s="93"/>
      <c r="P20" s="91"/>
      <c r="Q20" s="93"/>
      <c r="R20" s="93"/>
      <c r="S20" s="93"/>
      <c r="T20" s="94"/>
      <c r="U20" s="87"/>
      <c r="V20" s="88"/>
      <c r="W20" s="88"/>
    </row>
    <row r="21" spans="1:23" ht="21.75" customHeight="1">
      <c r="A21" s="5"/>
      <c r="B21" s="6"/>
      <c r="C21" s="6"/>
      <c r="D21" s="6"/>
      <c r="E21" s="6"/>
      <c r="F21" s="6"/>
      <c r="G21" s="6"/>
      <c r="H21" s="49"/>
      <c r="I21" s="41"/>
      <c r="J21" s="49"/>
      <c r="K21" s="41"/>
      <c r="L21" s="49"/>
      <c r="M21" s="41"/>
      <c r="N21" s="49"/>
      <c r="O21" s="41"/>
      <c r="P21" s="49"/>
      <c r="Q21" s="64"/>
      <c r="R21" s="56"/>
      <c r="S21" s="6"/>
      <c r="T21" s="6"/>
      <c r="U21" s="6"/>
      <c r="V21" s="6"/>
      <c r="W21" s="5"/>
    </row>
    <row r="22" spans="1:23" ht="21.75" customHeight="1">
      <c r="A22" s="7"/>
      <c r="B22" s="6"/>
      <c r="C22" s="6"/>
      <c r="D22" s="6"/>
      <c r="E22" s="6"/>
      <c r="F22" s="6"/>
      <c r="G22" s="6"/>
      <c r="H22" s="49"/>
      <c r="I22" s="41"/>
      <c r="J22" s="49"/>
      <c r="K22" s="41"/>
      <c r="L22" s="49"/>
      <c r="M22" s="41"/>
      <c r="N22" s="49"/>
      <c r="O22" s="41"/>
      <c r="P22" s="49"/>
      <c r="Q22" s="64"/>
      <c r="R22" s="56"/>
      <c r="S22" s="6"/>
      <c r="T22" s="6"/>
      <c r="U22" s="6"/>
      <c r="V22" s="6"/>
      <c r="W22" s="5"/>
    </row>
    <row r="23" spans="1:23" ht="21.75" customHeight="1">
      <c r="A23" s="5"/>
      <c r="B23" s="5"/>
      <c r="C23" s="5"/>
      <c r="D23" s="5"/>
      <c r="E23" s="5"/>
      <c r="F23" s="5"/>
      <c r="G23" s="5"/>
      <c r="H23" s="50"/>
      <c r="I23" s="42"/>
      <c r="J23" s="50"/>
      <c r="K23" s="42"/>
      <c r="L23" s="50"/>
      <c r="M23" s="42"/>
      <c r="N23" s="50"/>
      <c r="O23" s="42"/>
      <c r="P23" s="50"/>
      <c r="Q23" s="65"/>
      <c r="R23" s="57"/>
      <c r="S23" s="5"/>
      <c r="T23" s="5"/>
      <c r="U23" s="5"/>
      <c r="V23" s="5"/>
      <c r="W23" s="5"/>
    </row>
    <row r="35" spans="1:23" ht="21.75" customHeight="1">
      <c r="A35" s="28"/>
      <c r="B35" s="6"/>
      <c r="C35" s="6"/>
      <c r="D35" s="6"/>
      <c r="E35" s="6"/>
      <c r="F35" s="6"/>
      <c r="G35" s="6"/>
      <c r="H35" s="49"/>
      <c r="I35" s="41"/>
      <c r="J35" s="49"/>
      <c r="K35" s="41"/>
      <c r="L35" s="49"/>
      <c r="M35" s="41"/>
      <c r="N35" s="49"/>
      <c r="O35" s="41"/>
      <c r="P35" s="49"/>
      <c r="Q35" s="64"/>
      <c r="R35" s="56"/>
      <c r="S35" s="6"/>
      <c r="T35" s="6"/>
      <c r="U35" s="6"/>
      <c r="V35" s="6"/>
      <c r="W35" s="5"/>
    </row>
    <row r="36" spans="1:23" ht="21.75" customHeight="1">
      <c r="A36" s="5"/>
      <c r="B36" s="5"/>
      <c r="C36" s="5"/>
      <c r="D36" s="5"/>
      <c r="E36" s="5"/>
      <c r="F36" s="5"/>
      <c r="G36" s="5"/>
      <c r="H36" s="50"/>
      <c r="I36" s="42"/>
      <c r="J36" s="50"/>
      <c r="K36" s="42"/>
      <c r="L36" s="50"/>
      <c r="M36" s="42"/>
      <c r="N36" s="50"/>
      <c r="O36" s="42"/>
      <c r="P36" s="50"/>
      <c r="Q36" s="65"/>
      <c r="R36" s="57"/>
      <c r="S36" s="5"/>
      <c r="T36" s="5"/>
      <c r="U36" s="5"/>
      <c r="V36" s="5"/>
      <c r="W36" s="5"/>
    </row>
    <row r="40" ht="21.75" customHeight="1">
      <c r="Z40" s="2" t="s">
        <v>55</v>
      </c>
    </row>
    <row r="49" ht="24" customHeight="1"/>
    <row r="83" ht="21.75" customHeight="1"/>
    <row r="84" ht="21.75" customHeight="1"/>
    <row r="85" spans="1:23" ht="24" customHeight="1">
      <c r="A85" s="102" t="s">
        <v>30</v>
      </c>
      <c r="B85" s="102"/>
      <c r="C85" s="102"/>
      <c r="D85" s="102"/>
      <c r="E85" s="102"/>
      <c r="F85" s="102"/>
      <c r="G85" s="102"/>
      <c r="H85" s="102"/>
      <c r="I85" s="103"/>
      <c r="J85" s="102"/>
      <c r="K85" s="103"/>
      <c r="L85" s="102"/>
      <c r="M85" s="103"/>
      <c r="N85" s="102"/>
      <c r="O85" s="103"/>
      <c r="P85" s="102"/>
      <c r="Q85" s="102"/>
      <c r="R85" s="102"/>
      <c r="S85" s="102"/>
      <c r="T85" s="102"/>
      <c r="U85" s="102"/>
      <c r="V85" s="102"/>
      <c r="W85" s="102"/>
    </row>
    <row r="86" spans="1:23" ht="9" customHeight="1">
      <c r="A86" s="27"/>
      <c r="B86" s="27"/>
      <c r="C86" s="27"/>
      <c r="D86" s="27"/>
      <c r="E86" s="27"/>
      <c r="F86" s="27"/>
      <c r="G86" s="27"/>
      <c r="H86" s="52"/>
      <c r="I86" s="44"/>
      <c r="J86" s="52"/>
      <c r="K86" s="44"/>
      <c r="L86" s="52"/>
      <c r="M86" s="44"/>
      <c r="N86" s="52"/>
      <c r="O86" s="44"/>
      <c r="P86" s="52"/>
      <c r="Q86" s="67"/>
      <c r="R86" s="59"/>
      <c r="S86" s="27"/>
      <c r="T86" s="27"/>
      <c r="U86" s="27"/>
      <c r="V86" s="27"/>
      <c r="W86" s="27"/>
    </row>
    <row r="87" spans="1:27" s="15" customFormat="1" ht="30" customHeight="1">
      <c r="A87" s="25" t="s">
        <v>3</v>
      </c>
      <c r="B87" s="22"/>
      <c r="C87" s="23"/>
      <c r="D87" s="18"/>
      <c r="E87" s="18"/>
      <c r="F87" s="18"/>
      <c r="G87" s="18"/>
      <c r="H87" s="53"/>
      <c r="I87" s="45"/>
      <c r="J87" s="53"/>
      <c r="K87" s="45"/>
      <c r="L87" s="53"/>
      <c r="M87" s="45"/>
      <c r="N87" s="53"/>
      <c r="O87" s="45"/>
      <c r="P87" s="53"/>
      <c r="Q87" s="68"/>
      <c r="R87" s="60"/>
      <c r="S87" s="18"/>
      <c r="T87" s="18"/>
      <c r="U87" s="18"/>
      <c r="V87" s="18"/>
      <c r="W87" s="18"/>
      <c r="X87"/>
      <c r="Y87" t="s">
        <v>60</v>
      </c>
      <c r="Z87" t="s">
        <v>61</v>
      </c>
      <c r="AA87" t="s">
        <v>62</v>
      </c>
    </row>
    <row r="88" spans="1:27" s="15" customFormat="1" ht="30" customHeight="1">
      <c r="A88" s="16" t="s">
        <v>15</v>
      </c>
      <c r="B88" s="16"/>
      <c r="C88" s="17"/>
      <c r="D88" s="18"/>
      <c r="E88" s="23" t="s">
        <v>63</v>
      </c>
      <c r="F88" s="18"/>
      <c r="G88" s="18"/>
      <c r="H88" s="53"/>
      <c r="I88" s="45"/>
      <c r="J88" s="53"/>
      <c r="K88" s="45"/>
      <c r="L88" s="53"/>
      <c r="M88" s="45"/>
      <c r="N88" s="53"/>
      <c r="O88" s="45"/>
      <c r="P88" s="53"/>
      <c r="Q88" s="68"/>
      <c r="R88" s="60"/>
      <c r="S88" s="18"/>
      <c r="T88" s="18"/>
      <c r="U88" s="18"/>
      <c r="V88" s="18"/>
      <c r="W88" s="18"/>
      <c r="X88" s="96" t="s">
        <v>18</v>
      </c>
      <c r="Y88">
        <v>17488.39</v>
      </c>
      <c r="Z88">
        <v>18139.2</v>
      </c>
      <c r="AA88">
        <f>Y88-(Y88*10%)</f>
        <v>15739.551</v>
      </c>
    </row>
    <row r="89" spans="1:27" s="15" customFormat="1" ht="30" customHeight="1">
      <c r="A89" s="22" t="s">
        <v>16</v>
      </c>
      <c r="B89" s="24"/>
      <c r="C89" s="23" t="s">
        <v>66</v>
      </c>
      <c r="D89" s="18"/>
      <c r="E89" s="18"/>
      <c r="F89" s="18"/>
      <c r="G89" s="18"/>
      <c r="H89" s="53"/>
      <c r="I89" s="45"/>
      <c r="J89" s="53"/>
      <c r="K89" s="45"/>
      <c r="L89" s="53"/>
      <c r="M89" s="45"/>
      <c r="N89" s="53"/>
      <c r="O89" s="45"/>
      <c r="P89" s="53"/>
      <c r="Q89" s="68"/>
      <c r="R89" s="60"/>
      <c r="S89" s="18"/>
      <c r="T89" s="18"/>
      <c r="U89" s="18"/>
      <c r="V89" s="18"/>
      <c r="W89" s="18"/>
      <c r="X89" s="96" t="s">
        <v>19</v>
      </c>
      <c r="Y89">
        <v>17223.59</v>
      </c>
      <c r="Z89">
        <v>19545.260000000002</v>
      </c>
      <c r="AA89">
        <f aca="true" t="shared" si="13" ref="AA89:AA101">Y89-(Y89*10%)</f>
        <v>15501.231</v>
      </c>
    </row>
    <row r="90" spans="1:27" s="15" customFormat="1" ht="30" customHeight="1">
      <c r="A90" s="26" t="s">
        <v>4</v>
      </c>
      <c r="B90" s="19"/>
      <c r="C90" s="19"/>
      <c r="H90" s="54"/>
      <c r="I90" s="46"/>
      <c r="J90" s="54"/>
      <c r="K90" s="46"/>
      <c r="L90" s="54"/>
      <c r="M90" s="46"/>
      <c r="N90" s="54"/>
      <c r="O90" s="46"/>
      <c r="P90" s="54"/>
      <c r="Q90" s="69"/>
      <c r="R90" s="61"/>
      <c r="X90" s="96" t="s">
        <v>20</v>
      </c>
      <c r="Y90">
        <v>30027.35</v>
      </c>
      <c r="Z90">
        <v>23148.059999999998</v>
      </c>
      <c r="AA90">
        <f t="shared" si="13"/>
        <v>27024.614999999998</v>
      </c>
    </row>
    <row r="91" spans="1:27" s="15" customFormat="1" ht="30" customHeight="1">
      <c r="A91" s="20" t="s">
        <v>15</v>
      </c>
      <c r="B91" s="20"/>
      <c r="C91" s="21"/>
      <c r="E91" s="23" t="s">
        <v>63</v>
      </c>
      <c r="H91" s="54"/>
      <c r="I91" s="46"/>
      <c r="J91" s="54"/>
      <c r="K91" s="46"/>
      <c r="L91" s="54"/>
      <c r="M91" s="46"/>
      <c r="N91" s="54"/>
      <c r="O91" s="46"/>
      <c r="P91" s="54"/>
      <c r="Q91" s="69"/>
      <c r="R91" s="61"/>
      <c r="X91" s="96" t="s">
        <v>21</v>
      </c>
      <c r="Y91">
        <v>26324.58</v>
      </c>
      <c r="Z91">
        <v>32274.47</v>
      </c>
      <c r="AA91">
        <f t="shared" si="13"/>
        <v>23692.122000000003</v>
      </c>
    </row>
    <row r="92" spans="1:27" s="15" customFormat="1" ht="30" customHeight="1">
      <c r="A92" s="19" t="s">
        <v>16</v>
      </c>
      <c r="B92" s="4"/>
      <c r="C92" s="23" t="s">
        <v>66</v>
      </c>
      <c r="H92" s="54"/>
      <c r="I92" s="46"/>
      <c r="J92" s="54"/>
      <c r="K92" s="46"/>
      <c r="L92" s="54"/>
      <c r="M92" s="46"/>
      <c r="N92" s="54"/>
      <c r="O92" s="46"/>
      <c r="P92" s="54"/>
      <c r="Q92" s="69"/>
      <c r="R92" s="61"/>
      <c r="X92" s="96" t="s">
        <v>22</v>
      </c>
      <c r="Y92">
        <v>29201.86</v>
      </c>
      <c r="Z92">
        <v>37703.979999999996</v>
      </c>
      <c r="AA92">
        <f t="shared" si="13"/>
        <v>26281.674</v>
      </c>
    </row>
    <row r="93" spans="1:27" s="15" customFormat="1" ht="30" customHeight="1">
      <c r="A93" s="26" t="s">
        <v>5</v>
      </c>
      <c r="B93" s="19"/>
      <c r="C93" s="19"/>
      <c r="H93" s="54"/>
      <c r="I93" s="46"/>
      <c r="J93" s="54"/>
      <c r="K93" s="46"/>
      <c r="L93" s="54"/>
      <c r="M93" s="46"/>
      <c r="N93" s="54"/>
      <c r="O93" s="46"/>
      <c r="P93" s="54"/>
      <c r="Q93" s="69"/>
      <c r="R93" s="61"/>
      <c r="X93" s="96" t="s">
        <v>23</v>
      </c>
      <c r="Y93">
        <v>31374.379999999997</v>
      </c>
      <c r="Z93">
        <v>35549.93</v>
      </c>
      <c r="AA93">
        <f t="shared" si="13"/>
        <v>28236.941999999995</v>
      </c>
    </row>
    <row r="94" spans="1:27" s="15" customFormat="1" ht="30" customHeight="1">
      <c r="A94" s="20" t="s">
        <v>15</v>
      </c>
      <c r="B94" s="20"/>
      <c r="C94" s="21"/>
      <c r="E94" s="23" t="s">
        <v>67</v>
      </c>
      <c r="H94" s="54"/>
      <c r="I94" s="46"/>
      <c r="J94" s="54"/>
      <c r="K94" s="46"/>
      <c r="L94" s="54"/>
      <c r="M94" s="46"/>
      <c r="N94" s="54"/>
      <c r="O94" s="46"/>
      <c r="P94" s="54"/>
      <c r="Q94" s="69"/>
      <c r="R94" s="61"/>
      <c r="X94" s="96" t="s">
        <v>24</v>
      </c>
      <c r="Y94">
        <v>26717.92</v>
      </c>
      <c r="Z94">
        <v>37743.19</v>
      </c>
      <c r="AA94">
        <f t="shared" si="13"/>
        <v>24046.127999999997</v>
      </c>
    </row>
    <row r="95" spans="1:27" s="15" customFormat="1" ht="30" customHeight="1">
      <c r="A95" s="19" t="s">
        <v>16</v>
      </c>
      <c r="B95" s="4"/>
      <c r="H95" s="54"/>
      <c r="I95" s="46"/>
      <c r="J95" s="54"/>
      <c r="K95" s="46"/>
      <c r="L95" s="54"/>
      <c r="M95" s="46"/>
      <c r="N95" s="54"/>
      <c r="O95" s="46"/>
      <c r="P95" s="54"/>
      <c r="Q95" s="69"/>
      <c r="R95" s="61"/>
      <c r="X95" s="96" t="s">
        <v>25</v>
      </c>
      <c r="Y95">
        <v>31808.21</v>
      </c>
      <c r="Z95">
        <v>29778.03</v>
      </c>
      <c r="AA95">
        <f t="shared" si="13"/>
        <v>28627.389</v>
      </c>
    </row>
    <row r="96" spans="1:27" s="15" customFormat="1" ht="30" customHeight="1">
      <c r="A96" s="26" t="s">
        <v>6</v>
      </c>
      <c r="B96" s="19"/>
      <c r="C96" s="19"/>
      <c r="H96" s="54"/>
      <c r="I96" s="46"/>
      <c r="J96" s="54"/>
      <c r="K96" s="46"/>
      <c r="L96" s="54"/>
      <c r="M96" s="46"/>
      <c r="N96" s="54"/>
      <c r="O96" s="46"/>
      <c r="P96" s="54"/>
      <c r="Q96" s="69"/>
      <c r="R96" s="61"/>
      <c r="X96" s="96" t="s">
        <v>26</v>
      </c>
      <c r="Y96">
        <v>27288.260000000002</v>
      </c>
      <c r="Z96">
        <v>31141.48</v>
      </c>
      <c r="AA96">
        <f t="shared" si="13"/>
        <v>24559.434</v>
      </c>
    </row>
    <row r="97" spans="1:27" s="15" customFormat="1" ht="30" customHeight="1">
      <c r="A97" s="20" t="s">
        <v>15</v>
      </c>
      <c r="B97" s="20"/>
      <c r="C97" s="21"/>
      <c r="E97" s="23" t="s">
        <v>68</v>
      </c>
      <c r="H97" s="54"/>
      <c r="I97" s="46"/>
      <c r="J97" s="54"/>
      <c r="K97" s="46"/>
      <c r="L97" s="54"/>
      <c r="M97" s="46"/>
      <c r="N97" s="54"/>
      <c r="O97" s="46"/>
      <c r="P97" s="54"/>
      <c r="Q97" s="69"/>
      <c r="R97" s="61"/>
      <c r="X97" s="96" t="s">
        <v>27</v>
      </c>
      <c r="Y97">
        <v>22995.67</v>
      </c>
      <c r="Z97">
        <v>30591.65</v>
      </c>
      <c r="AA97">
        <f t="shared" si="13"/>
        <v>20696.103</v>
      </c>
    </row>
    <row r="98" spans="1:27" s="15" customFormat="1" ht="30" customHeight="1">
      <c r="A98" s="19" t="s">
        <v>16</v>
      </c>
      <c r="B98" s="4"/>
      <c r="C98" s="106" t="s">
        <v>69</v>
      </c>
      <c r="H98" s="54"/>
      <c r="I98" s="46"/>
      <c r="J98" s="54"/>
      <c r="K98" s="46"/>
      <c r="L98" s="54"/>
      <c r="M98" s="46"/>
      <c r="N98" s="54"/>
      <c r="O98" s="46"/>
      <c r="P98" s="54"/>
      <c r="Q98" s="69"/>
      <c r="R98" s="61"/>
      <c r="X98" s="96" t="s">
        <v>28</v>
      </c>
      <c r="Y98">
        <v>24973.33</v>
      </c>
      <c r="Z98">
        <v>27058.89</v>
      </c>
      <c r="AA98">
        <f t="shared" si="13"/>
        <v>22475.997000000003</v>
      </c>
    </row>
    <row r="99" spans="1:27" s="15" customFormat="1" ht="30" customHeight="1">
      <c r="A99" s="26" t="s">
        <v>7</v>
      </c>
      <c r="B99" s="19"/>
      <c r="C99" s="19"/>
      <c r="H99" s="54"/>
      <c r="I99" s="46"/>
      <c r="J99" s="54"/>
      <c r="K99" s="46"/>
      <c r="L99" s="54"/>
      <c r="M99" s="46"/>
      <c r="N99" s="54"/>
      <c r="O99" s="46"/>
      <c r="P99" s="54"/>
      <c r="Q99" s="69"/>
      <c r="R99" s="61"/>
      <c r="X99" s="96" t="s">
        <v>29</v>
      </c>
      <c r="Y99">
        <v>21515.44</v>
      </c>
      <c r="Z99">
        <v>21424.11</v>
      </c>
      <c r="AA99">
        <f t="shared" si="13"/>
        <v>19363.896</v>
      </c>
    </row>
    <row r="100" spans="1:27" s="15" customFormat="1" ht="30" customHeight="1">
      <c r="A100" s="20" t="s">
        <v>15</v>
      </c>
      <c r="B100" s="4"/>
      <c r="E100" s="23" t="s">
        <v>64</v>
      </c>
      <c r="H100" s="54"/>
      <c r="I100" s="46"/>
      <c r="J100" s="54"/>
      <c r="K100" s="46"/>
      <c r="L100" s="54"/>
      <c r="M100" s="46"/>
      <c r="N100" s="54"/>
      <c r="O100" s="46"/>
      <c r="P100" s="54"/>
      <c r="Q100" s="69"/>
      <c r="R100" s="61"/>
      <c r="X100" s="97" t="s">
        <v>2</v>
      </c>
      <c r="Y100">
        <v>25578.248333333337</v>
      </c>
      <c r="Z100">
        <v>28674.854166666668</v>
      </c>
      <c r="AA100">
        <f t="shared" si="13"/>
        <v>23020.423500000004</v>
      </c>
    </row>
    <row r="101" spans="1:27" s="15" customFormat="1" ht="30" customHeight="1">
      <c r="A101" s="19" t="s">
        <v>16</v>
      </c>
      <c r="B101" s="4"/>
      <c r="C101" s="106" t="s">
        <v>69</v>
      </c>
      <c r="H101" s="54"/>
      <c r="I101" s="46"/>
      <c r="J101" s="54"/>
      <c r="K101" s="46"/>
      <c r="L101" s="54"/>
      <c r="M101" s="46"/>
      <c r="N101" s="54"/>
      <c r="O101" s="46"/>
      <c r="P101" s="54"/>
      <c r="Q101" s="69"/>
      <c r="R101" s="61"/>
      <c r="X101" s="97" t="s">
        <v>1</v>
      </c>
      <c r="Y101">
        <v>306938.98000000004</v>
      </c>
      <c r="Z101">
        <v>344098.25</v>
      </c>
      <c r="AA101">
        <f t="shared" si="13"/>
        <v>276245.08200000005</v>
      </c>
    </row>
    <row r="102" spans="1:18" s="15" customFormat="1" ht="30" customHeight="1">
      <c r="A102" s="26" t="s">
        <v>8</v>
      </c>
      <c r="B102" s="19"/>
      <c r="C102" s="19"/>
      <c r="H102" s="54"/>
      <c r="I102" s="46"/>
      <c r="J102" s="54"/>
      <c r="K102" s="46"/>
      <c r="L102" s="54"/>
      <c r="M102" s="46"/>
      <c r="N102" s="54"/>
      <c r="O102" s="46"/>
      <c r="P102" s="54"/>
      <c r="Q102" s="69"/>
      <c r="R102" s="61"/>
    </row>
    <row r="103" spans="1:18" s="15" customFormat="1" ht="30" customHeight="1">
      <c r="A103" s="20" t="s">
        <v>15</v>
      </c>
      <c r="B103" s="20"/>
      <c r="C103" s="21"/>
      <c r="E103" s="23" t="s">
        <v>64</v>
      </c>
      <c r="H103" s="54"/>
      <c r="I103" s="46"/>
      <c r="J103" s="54"/>
      <c r="K103" s="46"/>
      <c r="L103" s="54"/>
      <c r="M103" s="46"/>
      <c r="N103" s="54"/>
      <c r="O103" s="46"/>
      <c r="P103" s="54"/>
      <c r="Q103" s="69"/>
      <c r="R103" s="61"/>
    </row>
    <row r="104" spans="1:18" s="15" customFormat="1" ht="30" customHeight="1">
      <c r="A104" s="19" t="s">
        <v>16</v>
      </c>
      <c r="B104" s="4"/>
      <c r="C104" s="106" t="s">
        <v>69</v>
      </c>
      <c r="H104" s="54"/>
      <c r="I104" s="46"/>
      <c r="J104" s="54"/>
      <c r="K104" s="46"/>
      <c r="L104" s="54"/>
      <c r="M104" s="46"/>
      <c r="N104" s="54"/>
      <c r="O104" s="46"/>
      <c r="P104" s="54"/>
      <c r="Q104" s="69"/>
      <c r="R104" s="61"/>
    </row>
    <row r="105" spans="1:18" s="15" customFormat="1" ht="30" customHeight="1">
      <c r="A105" s="26" t="s">
        <v>9</v>
      </c>
      <c r="B105" s="19"/>
      <c r="C105" s="19"/>
      <c r="H105" s="54"/>
      <c r="I105" s="46"/>
      <c r="J105" s="54"/>
      <c r="K105" s="46"/>
      <c r="L105" s="54"/>
      <c r="M105" s="46"/>
      <c r="N105" s="54"/>
      <c r="O105" s="46"/>
      <c r="P105" s="54"/>
      <c r="Q105" s="69"/>
      <c r="R105" s="61"/>
    </row>
    <row r="106" spans="1:18" s="15" customFormat="1" ht="30" customHeight="1">
      <c r="A106" s="20" t="s">
        <v>15</v>
      </c>
      <c r="B106" s="20"/>
      <c r="C106" s="21"/>
      <c r="E106" s="23" t="s">
        <v>64</v>
      </c>
      <c r="H106" s="54"/>
      <c r="I106" s="46"/>
      <c r="J106" s="54"/>
      <c r="K106" s="46"/>
      <c r="L106" s="54"/>
      <c r="M106" s="46"/>
      <c r="N106" s="54"/>
      <c r="O106" s="46"/>
      <c r="P106" s="54"/>
      <c r="Q106" s="69"/>
      <c r="R106" s="61"/>
    </row>
    <row r="107" spans="1:18" s="15" customFormat="1" ht="30" customHeight="1">
      <c r="A107" s="19" t="s">
        <v>16</v>
      </c>
      <c r="B107" s="4"/>
      <c r="C107" s="106" t="s">
        <v>69</v>
      </c>
      <c r="H107" s="54"/>
      <c r="I107" s="46"/>
      <c r="J107" s="54"/>
      <c r="K107" s="46"/>
      <c r="L107" s="54"/>
      <c r="M107" s="46"/>
      <c r="N107" s="54"/>
      <c r="O107" s="46"/>
      <c r="P107" s="54"/>
      <c r="Q107" s="69"/>
      <c r="R107" s="61"/>
    </row>
    <row r="108" spans="1:18" s="15" customFormat="1" ht="30" customHeight="1">
      <c r="A108" s="26" t="s">
        <v>10</v>
      </c>
      <c r="B108" s="19"/>
      <c r="C108" s="19"/>
      <c r="H108" s="54"/>
      <c r="I108" s="46"/>
      <c r="J108" s="54"/>
      <c r="K108" s="46"/>
      <c r="L108" s="54"/>
      <c r="M108" s="46"/>
      <c r="N108" s="54"/>
      <c r="O108" s="46"/>
      <c r="P108" s="54"/>
      <c r="Q108" s="69"/>
      <c r="R108" s="61"/>
    </row>
    <row r="109" spans="1:18" s="15" customFormat="1" ht="30" customHeight="1">
      <c r="A109" s="20" t="s">
        <v>15</v>
      </c>
      <c r="B109" s="20"/>
      <c r="C109" s="21"/>
      <c r="E109" s="23" t="s">
        <v>65</v>
      </c>
      <c r="H109" s="54"/>
      <c r="I109" s="46"/>
      <c r="J109" s="54"/>
      <c r="K109" s="46"/>
      <c r="L109" s="54"/>
      <c r="M109" s="46"/>
      <c r="N109" s="54"/>
      <c r="O109" s="46"/>
      <c r="P109" s="54"/>
      <c r="Q109" s="69"/>
      <c r="R109" s="61"/>
    </row>
    <row r="110" spans="1:18" s="15" customFormat="1" ht="30" customHeight="1">
      <c r="A110" s="19" t="s">
        <v>16</v>
      </c>
      <c r="B110" s="4"/>
      <c r="H110" s="54"/>
      <c r="I110" s="46"/>
      <c r="J110" s="54"/>
      <c r="K110" s="46"/>
      <c r="L110" s="54"/>
      <c r="M110" s="46"/>
      <c r="N110" s="54"/>
      <c r="O110" s="46"/>
      <c r="P110" s="54"/>
      <c r="Q110" s="69"/>
      <c r="R110" s="61"/>
    </row>
    <row r="111" spans="1:18" s="15" customFormat="1" ht="30" customHeight="1">
      <c r="A111" s="26" t="s">
        <v>11</v>
      </c>
      <c r="B111" s="19"/>
      <c r="C111" s="19"/>
      <c r="H111" s="54"/>
      <c r="I111" s="46"/>
      <c r="J111" s="54"/>
      <c r="K111" s="46"/>
      <c r="L111" s="54"/>
      <c r="M111" s="46"/>
      <c r="N111" s="54"/>
      <c r="O111" s="46"/>
      <c r="P111" s="54"/>
      <c r="Q111" s="69"/>
      <c r="R111" s="61"/>
    </row>
    <row r="112" spans="1:18" s="15" customFormat="1" ht="30" customHeight="1">
      <c r="A112" s="20" t="s">
        <v>15</v>
      </c>
      <c r="B112" s="20"/>
      <c r="C112" s="21"/>
      <c r="E112" s="106" t="s">
        <v>70</v>
      </c>
      <c r="H112" s="54"/>
      <c r="I112" s="46"/>
      <c r="J112" s="54"/>
      <c r="K112" s="46"/>
      <c r="L112" s="54"/>
      <c r="M112" s="46"/>
      <c r="N112" s="54"/>
      <c r="O112" s="46"/>
      <c r="P112" s="54"/>
      <c r="Q112" s="69"/>
      <c r="R112" s="61"/>
    </row>
    <row r="113" spans="1:18" s="15" customFormat="1" ht="30" customHeight="1">
      <c r="A113" s="19" t="s">
        <v>16</v>
      </c>
      <c r="B113" s="4"/>
      <c r="H113" s="54"/>
      <c r="I113" s="46"/>
      <c r="J113" s="54"/>
      <c r="K113" s="46"/>
      <c r="L113" s="54"/>
      <c r="M113" s="46"/>
      <c r="N113" s="54"/>
      <c r="O113" s="46"/>
      <c r="P113" s="54"/>
      <c r="Q113" s="69"/>
      <c r="R113" s="61"/>
    </row>
    <row r="114" spans="1:18" s="15" customFormat="1" ht="30" customHeight="1">
      <c r="A114" s="26" t="s">
        <v>12</v>
      </c>
      <c r="B114" s="19"/>
      <c r="C114" s="19"/>
      <c r="H114" s="54"/>
      <c r="I114" s="46"/>
      <c r="J114" s="54"/>
      <c r="K114" s="46"/>
      <c r="L114" s="54"/>
      <c r="M114" s="46"/>
      <c r="N114" s="54"/>
      <c r="O114" s="46"/>
      <c r="P114" s="54"/>
      <c r="Q114" s="69"/>
      <c r="R114" s="61"/>
    </row>
    <row r="115" spans="1:18" s="15" customFormat="1" ht="30" customHeight="1">
      <c r="A115" s="20" t="s">
        <v>15</v>
      </c>
      <c r="B115" s="20"/>
      <c r="C115" s="21"/>
      <c r="E115" s="106" t="s">
        <v>70</v>
      </c>
      <c r="H115" s="54"/>
      <c r="I115" s="46"/>
      <c r="J115" s="54"/>
      <c r="K115" s="46"/>
      <c r="L115" s="54"/>
      <c r="M115" s="46"/>
      <c r="N115" s="54"/>
      <c r="O115" s="46"/>
      <c r="P115" s="54"/>
      <c r="Q115" s="69"/>
      <c r="R115" s="61"/>
    </row>
    <row r="116" spans="1:18" s="15" customFormat="1" ht="30" customHeight="1">
      <c r="A116" s="19" t="s">
        <v>16</v>
      </c>
      <c r="B116" s="4"/>
      <c r="H116" s="54"/>
      <c r="I116" s="46"/>
      <c r="J116" s="54"/>
      <c r="K116" s="46"/>
      <c r="L116" s="54"/>
      <c r="M116" s="46"/>
      <c r="N116" s="54"/>
      <c r="O116" s="46"/>
      <c r="P116" s="54"/>
      <c r="Q116" s="69"/>
      <c r="R116" s="61"/>
    </row>
    <row r="117" spans="1:18" s="15" customFormat="1" ht="30" customHeight="1">
      <c r="A117" s="26" t="s">
        <v>13</v>
      </c>
      <c r="B117" s="19"/>
      <c r="C117" s="19"/>
      <c r="H117" s="54"/>
      <c r="I117" s="46"/>
      <c r="J117" s="54"/>
      <c r="K117" s="46"/>
      <c r="L117" s="54"/>
      <c r="M117" s="46"/>
      <c r="N117" s="54"/>
      <c r="O117" s="46"/>
      <c r="P117" s="54"/>
      <c r="Q117" s="69"/>
      <c r="R117" s="61"/>
    </row>
    <row r="118" spans="1:18" s="15" customFormat="1" ht="30" customHeight="1">
      <c r="A118" s="20" t="s">
        <v>15</v>
      </c>
      <c r="B118" s="20"/>
      <c r="C118" s="21"/>
      <c r="E118" s="106" t="s">
        <v>70</v>
      </c>
      <c r="H118" s="54"/>
      <c r="I118" s="46"/>
      <c r="J118" s="54"/>
      <c r="K118" s="46"/>
      <c r="L118" s="54"/>
      <c r="M118" s="46"/>
      <c r="N118" s="54"/>
      <c r="O118" s="46"/>
      <c r="P118" s="54"/>
      <c r="Q118" s="69"/>
      <c r="R118" s="61"/>
    </row>
    <row r="119" spans="1:18" s="15" customFormat="1" ht="30" customHeight="1">
      <c r="A119" s="19" t="s">
        <v>16</v>
      </c>
      <c r="B119" s="4"/>
      <c r="H119" s="54"/>
      <c r="I119" s="46"/>
      <c r="J119" s="54"/>
      <c r="K119" s="46"/>
      <c r="L119" s="54"/>
      <c r="M119" s="46"/>
      <c r="N119" s="54"/>
      <c r="O119" s="46"/>
      <c r="P119" s="54"/>
      <c r="Q119" s="69"/>
      <c r="R119" s="61"/>
    </row>
    <row r="120" spans="1:18" s="15" customFormat="1" ht="30" customHeight="1">
      <c r="A120" s="26" t="s">
        <v>14</v>
      </c>
      <c r="B120" s="19"/>
      <c r="C120" s="19"/>
      <c r="H120" s="54"/>
      <c r="I120" s="46"/>
      <c r="J120" s="54"/>
      <c r="K120" s="46"/>
      <c r="L120" s="54"/>
      <c r="M120" s="46"/>
      <c r="N120" s="54"/>
      <c r="O120" s="46"/>
      <c r="P120" s="54"/>
      <c r="Q120" s="69"/>
      <c r="R120" s="61"/>
    </row>
    <row r="121" spans="1:18" s="15" customFormat="1" ht="30" customHeight="1">
      <c r="A121" s="20" t="s">
        <v>15</v>
      </c>
      <c r="B121" s="20"/>
      <c r="C121" s="21"/>
      <c r="E121" s="106" t="s">
        <v>71</v>
      </c>
      <c r="H121" s="54"/>
      <c r="I121" s="46"/>
      <c r="J121" s="54"/>
      <c r="K121" s="46"/>
      <c r="L121" s="54"/>
      <c r="M121" s="46"/>
      <c r="N121" s="54"/>
      <c r="O121" s="46"/>
      <c r="P121" s="54"/>
      <c r="Q121" s="69"/>
      <c r="R121" s="61"/>
    </row>
    <row r="122" spans="1:18" s="15" customFormat="1" ht="30" customHeight="1">
      <c r="A122" s="19" t="s">
        <v>16</v>
      </c>
      <c r="B122" s="4"/>
      <c r="H122" s="54"/>
      <c r="I122" s="46"/>
      <c r="J122" s="54"/>
      <c r="K122" s="46"/>
      <c r="L122" s="54"/>
      <c r="M122" s="46"/>
      <c r="N122" s="54"/>
      <c r="O122" s="46"/>
      <c r="P122" s="54"/>
      <c r="Q122" s="69"/>
      <c r="R122" s="61"/>
    </row>
    <row r="123" spans="8:18" s="15" customFormat="1" ht="30" customHeight="1">
      <c r="H123" s="54"/>
      <c r="I123" s="46"/>
      <c r="J123" s="54"/>
      <c r="K123" s="46"/>
      <c r="L123" s="54"/>
      <c r="M123" s="46"/>
      <c r="N123" s="54"/>
      <c r="O123" s="46"/>
      <c r="P123" s="54"/>
      <c r="Q123" s="69"/>
      <c r="R123" s="61"/>
    </row>
  </sheetData>
  <sheetProtection/>
  <mergeCells count="4">
    <mergeCell ref="B3:E3"/>
    <mergeCell ref="F3:U3"/>
    <mergeCell ref="A85:W85"/>
    <mergeCell ref="A2:W2"/>
  </mergeCells>
  <printOptions/>
  <pageMargins left="0.8267716535433072" right="0.1968503937007874" top="0.5905511811023623" bottom="0.5905511811023623" header="0.5118110236220472" footer="0.5118110236220472"/>
  <pageSetup horizontalDpi="300" verticalDpi="300" orientation="portrait" paperSize="9" scale="50" r:id="rId2"/>
  <rowBreaks count="1" manualBreakCount="1">
    <brk id="122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6">
      <selection activeCell="A18" sqref="A18:D32"/>
    </sheetView>
  </sheetViews>
  <sheetFormatPr defaultColWidth="9.140625" defaultRowHeight="12.75"/>
  <cols>
    <col min="2" max="9" width="15.7109375" style="0" customWidth="1"/>
  </cols>
  <sheetData>
    <row r="1" spans="1:9" ht="139.5">
      <c r="A1" s="3" t="s">
        <v>17</v>
      </c>
      <c r="B1" s="3" t="s">
        <v>0</v>
      </c>
      <c r="C1" s="3" t="s">
        <v>56</v>
      </c>
      <c r="D1" s="3" t="s">
        <v>32</v>
      </c>
      <c r="E1" s="3" t="s">
        <v>57</v>
      </c>
      <c r="F1" s="3" t="s">
        <v>0</v>
      </c>
      <c r="G1" s="3" t="s">
        <v>58</v>
      </c>
      <c r="H1" s="3" t="s">
        <v>32</v>
      </c>
      <c r="I1" s="3" t="s">
        <v>59</v>
      </c>
    </row>
    <row r="2" spans="1:9" ht="24">
      <c r="A2" s="96" t="s">
        <v>18</v>
      </c>
      <c r="B2" s="10">
        <v>200</v>
      </c>
      <c r="C2" s="31">
        <v>17488.39</v>
      </c>
      <c r="D2" s="30">
        <v>28872.865854187505</v>
      </c>
      <c r="E2" s="38">
        <v>87.44194999999999</v>
      </c>
      <c r="F2" s="11">
        <v>300</v>
      </c>
      <c r="G2" s="71">
        <v>18139.2</v>
      </c>
      <c r="H2" s="30">
        <v>58221.066247476</v>
      </c>
      <c r="I2" s="29">
        <v>60.464000000000006</v>
      </c>
    </row>
    <row r="3" spans="1:9" ht="24">
      <c r="A3" s="96" t="s">
        <v>19</v>
      </c>
      <c r="B3" s="10">
        <v>200</v>
      </c>
      <c r="C3" s="31">
        <v>17223.59</v>
      </c>
      <c r="D3" s="30">
        <v>28908.738970826802</v>
      </c>
      <c r="E3" s="38">
        <v>86.11795000000001</v>
      </c>
      <c r="F3" s="11">
        <v>300</v>
      </c>
      <c r="G3" s="71">
        <v>19545.260000000002</v>
      </c>
      <c r="H3" s="30">
        <v>76251.4716929282</v>
      </c>
      <c r="I3" s="29">
        <v>65.15086666666667</v>
      </c>
    </row>
    <row r="4" spans="1:9" ht="24">
      <c r="A4" s="96" t="s">
        <v>20</v>
      </c>
      <c r="B4" s="10">
        <v>200</v>
      </c>
      <c r="C4" s="31">
        <v>30027.35</v>
      </c>
      <c r="D4" s="30">
        <v>75814.2492546085</v>
      </c>
      <c r="E4" s="38">
        <v>150.13675</v>
      </c>
      <c r="F4" s="11">
        <v>300</v>
      </c>
      <c r="G4" s="71">
        <v>23148.059999999998</v>
      </c>
      <c r="H4" s="30">
        <v>90723.80790170659</v>
      </c>
      <c r="I4" s="29">
        <v>77.16019999999999</v>
      </c>
    </row>
    <row r="5" spans="1:9" ht="24">
      <c r="A5" s="96" t="s">
        <v>21</v>
      </c>
      <c r="B5" s="10">
        <v>200</v>
      </c>
      <c r="C5" s="31">
        <v>26324.58</v>
      </c>
      <c r="D5" s="30">
        <v>59653.391576219605</v>
      </c>
      <c r="E5" s="38">
        <v>131.62290000000002</v>
      </c>
      <c r="F5" s="11">
        <v>300</v>
      </c>
      <c r="G5" s="71">
        <v>32274.47</v>
      </c>
      <c r="H5" s="30">
        <v>154570.0929364335</v>
      </c>
      <c r="I5" s="29">
        <v>107.58156666666667</v>
      </c>
    </row>
    <row r="6" spans="1:9" ht="24">
      <c r="A6" s="96" t="s">
        <v>22</v>
      </c>
      <c r="B6" s="10">
        <v>200</v>
      </c>
      <c r="C6" s="31">
        <v>29201.86</v>
      </c>
      <c r="D6" s="30">
        <v>77489.33687337801</v>
      </c>
      <c r="E6" s="38">
        <v>146.0093</v>
      </c>
      <c r="F6" s="11">
        <v>300</v>
      </c>
      <c r="G6" s="71">
        <v>37703.979999999996</v>
      </c>
      <c r="H6" s="30">
        <v>154785.69872069242</v>
      </c>
      <c r="I6" s="29">
        <v>125.67993333333332</v>
      </c>
    </row>
    <row r="7" spans="1:9" ht="24">
      <c r="A7" s="96" t="s">
        <v>23</v>
      </c>
      <c r="B7" s="10">
        <v>200</v>
      </c>
      <c r="C7" s="31">
        <v>31374.379999999997</v>
      </c>
      <c r="D7" s="30">
        <v>89694.94351264738</v>
      </c>
      <c r="E7" s="38">
        <v>156.87189999999998</v>
      </c>
      <c r="F7" s="11">
        <v>300</v>
      </c>
      <c r="G7" s="71">
        <v>35549.93</v>
      </c>
      <c r="H7" s="30">
        <v>147521.7069713834</v>
      </c>
      <c r="I7" s="29">
        <v>118.49976666666667</v>
      </c>
    </row>
    <row r="8" spans="1:9" ht="24">
      <c r="A8" s="96" t="s">
        <v>24</v>
      </c>
      <c r="B8" s="10">
        <v>200</v>
      </c>
      <c r="C8" s="31">
        <v>26717.92</v>
      </c>
      <c r="D8" s="30">
        <v>68978.6183957984</v>
      </c>
      <c r="E8" s="38">
        <v>133.5896</v>
      </c>
      <c r="F8" s="11">
        <v>300</v>
      </c>
      <c r="G8" s="71">
        <v>37743.19</v>
      </c>
      <c r="H8" s="30">
        <v>164943.27049345477</v>
      </c>
      <c r="I8" s="29">
        <v>125.81063333333334</v>
      </c>
    </row>
    <row r="9" spans="1:9" ht="24">
      <c r="A9" s="96" t="s">
        <v>25</v>
      </c>
      <c r="B9" s="10">
        <v>200</v>
      </c>
      <c r="C9" s="31">
        <v>31808.21</v>
      </c>
      <c r="D9" s="30">
        <v>91776.86751498451</v>
      </c>
      <c r="E9" s="38">
        <v>159.04104999999998</v>
      </c>
      <c r="F9" s="11">
        <v>300</v>
      </c>
      <c r="G9" s="71">
        <v>29778.03</v>
      </c>
      <c r="H9" s="30">
        <v>124387.90008449298</v>
      </c>
      <c r="I9" s="29">
        <v>99.2601</v>
      </c>
    </row>
    <row r="10" spans="1:9" ht="24">
      <c r="A10" s="96" t="s">
        <v>26</v>
      </c>
      <c r="B10" s="10">
        <v>200</v>
      </c>
      <c r="C10" s="31">
        <v>27288.260000000002</v>
      </c>
      <c r="D10" s="30">
        <v>90960.282151501</v>
      </c>
      <c r="E10" s="38">
        <v>136.4413</v>
      </c>
      <c r="F10" s="11">
        <v>300</v>
      </c>
      <c r="G10" s="71">
        <v>31141.48</v>
      </c>
      <c r="H10" s="30">
        <v>107952.601440144</v>
      </c>
      <c r="I10" s="29">
        <v>103.80493333333334</v>
      </c>
    </row>
    <row r="11" spans="1:9" ht="24">
      <c r="A11" s="96" t="s">
        <v>27</v>
      </c>
      <c r="B11" s="10">
        <v>200</v>
      </c>
      <c r="C11" s="31">
        <v>22995.67</v>
      </c>
      <c r="D11" s="30">
        <v>68150.663057705</v>
      </c>
      <c r="E11" s="38">
        <v>114.97834999999999</v>
      </c>
      <c r="F11" s="11">
        <v>300</v>
      </c>
      <c r="G11" s="71">
        <v>30591.65</v>
      </c>
      <c r="H11" s="82">
        <v>104528.81631105098</v>
      </c>
      <c r="I11" s="29">
        <v>101.97216666666667</v>
      </c>
    </row>
    <row r="12" spans="1:9" ht="24">
      <c r="A12" s="96" t="s">
        <v>28</v>
      </c>
      <c r="B12" s="10">
        <v>200</v>
      </c>
      <c r="C12" s="31">
        <v>24973.33</v>
      </c>
      <c r="D12" s="30">
        <v>79498.21361630289</v>
      </c>
      <c r="E12" s="38">
        <v>124.86665</v>
      </c>
      <c r="F12" s="11">
        <v>300</v>
      </c>
      <c r="G12" s="71">
        <v>27058.89</v>
      </c>
      <c r="H12" s="82">
        <v>90359.5889243476</v>
      </c>
      <c r="I12" s="29">
        <v>90.1963</v>
      </c>
    </row>
    <row r="13" spans="1:9" ht="24">
      <c r="A13" s="96" t="s">
        <v>29</v>
      </c>
      <c r="B13" s="10">
        <v>200</v>
      </c>
      <c r="C13" s="31">
        <v>21515.44</v>
      </c>
      <c r="D13" s="30">
        <v>64061.7179167504</v>
      </c>
      <c r="E13" s="38">
        <v>107.57719999999999</v>
      </c>
      <c r="F13" s="11">
        <v>300</v>
      </c>
      <c r="G13" s="71">
        <v>21424.11</v>
      </c>
      <c r="H13" s="82">
        <v>62544.3416513585</v>
      </c>
      <c r="I13" s="29">
        <v>71.4137</v>
      </c>
    </row>
    <row r="14" spans="1:9" ht="24">
      <c r="A14" s="97" t="s">
        <v>2</v>
      </c>
      <c r="B14" s="98">
        <v>200</v>
      </c>
      <c r="C14" s="99">
        <v>25578.248333333337</v>
      </c>
      <c r="D14" s="34">
        <v>68654.99072457584</v>
      </c>
      <c r="E14" s="32">
        <v>127.89124166666666</v>
      </c>
      <c r="F14" s="11">
        <v>300</v>
      </c>
      <c r="G14" s="83">
        <v>28674.854166666668</v>
      </c>
      <c r="H14" s="81">
        <v>119928.62405430133</v>
      </c>
      <c r="I14" s="32">
        <v>95.58284722222223</v>
      </c>
    </row>
    <row r="15" spans="1:9" ht="24">
      <c r="A15" s="97" t="s">
        <v>1</v>
      </c>
      <c r="B15" s="98">
        <v>2400</v>
      </c>
      <c r="C15" s="99">
        <v>306938.98000000004</v>
      </c>
      <c r="D15" s="34">
        <v>823859.88869491</v>
      </c>
      <c r="E15" s="32">
        <v>1534.6949</v>
      </c>
      <c r="F15" s="11">
        <v>3600</v>
      </c>
      <c r="G15" s="83">
        <v>344098.25</v>
      </c>
      <c r="H15" s="81">
        <v>1079357.616488712</v>
      </c>
      <c r="I15" s="32">
        <v>1146.9941666666668</v>
      </c>
    </row>
    <row r="18" spans="2:4" ht="12.75">
      <c r="B18" t="s">
        <v>60</v>
      </c>
      <c r="C18" t="s">
        <v>61</v>
      </c>
      <c r="D18" t="s">
        <v>62</v>
      </c>
    </row>
    <row r="19" spans="1:4" ht="24">
      <c r="A19" s="96" t="s">
        <v>18</v>
      </c>
      <c r="B19">
        <v>17488.39</v>
      </c>
      <c r="C19">
        <v>18139.2</v>
      </c>
      <c r="D19">
        <f>B19-(B19*10%)</f>
        <v>15739.551</v>
      </c>
    </row>
    <row r="20" spans="1:4" ht="24">
      <c r="A20" s="96" t="s">
        <v>19</v>
      </c>
      <c r="B20">
        <v>17223.59</v>
      </c>
      <c r="C20">
        <v>19545.260000000002</v>
      </c>
      <c r="D20">
        <f aca="true" t="shared" si="0" ref="D20:D32">B20-(B20*10%)</f>
        <v>15501.231</v>
      </c>
    </row>
    <row r="21" spans="1:4" ht="24">
      <c r="A21" s="96" t="s">
        <v>20</v>
      </c>
      <c r="B21">
        <v>30027.35</v>
      </c>
      <c r="C21">
        <v>23148.059999999998</v>
      </c>
      <c r="D21">
        <f t="shared" si="0"/>
        <v>27024.614999999998</v>
      </c>
    </row>
    <row r="22" spans="1:4" ht="24">
      <c r="A22" s="96" t="s">
        <v>21</v>
      </c>
      <c r="B22">
        <v>26324.58</v>
      </c>
      <c r="C22">
        <v>32274.47</v>
      </c>
      <c r="D22">
        <f t="shared" si="0"/>
        <v>23692.122000000003</v>
      </c>
    </row>
    <row r="23" spans="1:4" ht="24">
      <c r="A23" s="96" t="s">
        <v>22</v>
      </c>
      <c r="B23">
        <v>29201.86</v>
      </c>
      <c r="C23">
        <v>37703.979999999996</v>
      </c>
      <c r="D23">
        <f t="shared" si="0"/>
        <v>26281.674</v>
      </c>
    </row>
    <row r="24" spans="1:4" ht="24">
      <c r="A24" s="96" t="s">
        <v>23</v>
      </c>
      <c r="B24">
        <v>31374.379999999997</v>
      </c>
      <c r="C24">
        <v>35549.93</v>
      </c>
      <c r="D24">
        <f t="shared" si="0"/>
        <v>28236.941999999995</v>
      </c>
    </row>
    <row r="25" spans="1:4" ht="24">
      <c r="A25" s="96" t="s">
        <v>24</v>
      </c>
      <c r="B25">
        <v>26717.92</v>
      </c>
      <c r="C25">
        <v>37743.19</v>
      </c>
      <c r="D25">
        <f t="shared" si="0"/>
        <v>24046.127999999997</v>
      </c>
    </row>
    <row r="26" spans="1:4" ht="24">
      <c r="A26" s="96" t="s">
        <v>25</v>
      </c>
      <c r="B26">
        <v>31808.21</v>
      </c>
      <c r="C26">
        <v>29778.03</v>
      </c>
      <c r="D26">
        <f t="shared" si="0"/>
        <v>28627.389</v>
      </c>
    </row>
    <row r="27" spans="1:4" ht="24">
      <c r="A27" s="96" t="s">
        <v>26</v>
      </c>
      <c r="B27">
        <v>27288.260000000002</v>
      </c>
      <c r="C27">
        <v>31141.48</v>
      </c>
      <c r="D27">
        <f t="shared" si="0"/>
        <v>24559.434</v>
      </c>
    </row>
    <row r="28" spans="1:4" ht="24">
      <c r="A28" s="96" t="s">
        <v>27</v>
      </c>
      <c r="B28">
        <v>22995.67</v>
      </c>
      <c r="C28">
        <v>30591.65</v>
      </c>
      <c r="D28">
        <f t="shared" si="0"/>
        <v>20696.103</v>
      </c>
    </row>
    <row r="29" spans="1:4" ht="24">
      <c r="A29" s="96" t="s">
        <v>28</v>
      </c>
      <c r="B29">
        <v>24973.33</v>
      </c>
      <c r="C29">
        <v>27058.89</v>
      </c>
      <c r="D29">
        <f t="shared" si="0"/>
        <v>22475.997000000003</v>
      </c>
    </row>
    <row r="30" spans="1:4" ht="24">
      <c r="A30" s="96" t="s">
        <v>29</v>
      </c>
      <c r="B30">
        <v>21515.44</v>
      </c>
      <c r="C30">
        <v>21424.11</v>
      </c>
      <c r="D30">
        <f t="shared" si="0"/>
        <v>19363.896</v>
      </c>
    </row>
    <row r="31" spans="1:4" ht="23.25">
      <c r="A31" s="97" t="s">
        <v>2</v>
      </c>
      <c r="B31">
        <v>25578.248333333337</v>
      </c>
      <c r="C31">
        <v>28674.854166666668</v>
      </c>
      <c r="D31">
        <f t="shared" si="0"/>
        <v>23020.423500000004</v>
      </c>
    </row>
    <row r="32" spans="1:4" ht="23.25">
      <c r="A32" s="97" t="s">
        <v>1</v>
      </c>
      <c r="B32">
        <v>306938.98000000004</v>
      </c>
      <c r="C32">
        <v>344098.25</v>
      </c>
      <c r="D32">
        <f t="shared" si="0"/>
        <v>276245.08200000005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2024-01-05T08:29:10Z</cp:lastPrinted>
  <dcterms:created xsi:type="dcterms:W3CDTF">2012-01-31T04:45:00Z</dcterms:created>
  <dcterms:modified xsi:type="dcterms:W3CDTF">2024-01-05T18:20:38Z</dcterms:modified>
  <cp:category/>
  <cp:version/>
  <cp:contentType/>
  <cp:contentStatus/>
</cp:coreProperties>
</file>