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reen Office 2569\แบบฟอร์ม green office - 2569\"/>
    </mc:Choice>
  </mc:AlternateContent>
  <xr:revisionPtr revIDLastSave="0" documentId="13_ncr:1_{07F2B4C0-A0FB-4C74-8BB5-E5998009A4B4}" xr6:coauthVersionLast="47" xr6:coauthVersionMax="47" xr10:uidLastSave="{00000000-0000-0000-0000-000000000000}"/>
  <bookViews>
    <workbookView xWindow="-110" yWindow="-110" windowWidth="19420" windowHeight="10420" tabRatio="898" xr2:uid="{00000000-000D-0000-FFFF-FFFF00000000}"/>
  </bookViews>
  <sheets>
    <sheet name="สรุปการคำนวณ ปี ......." sheetId="8" r:id="rId1"/>
    <sheet name="สรุปการคำนวณ ปี 2569" sheetId="1" r:id="rId2"/>
    <sheet name="CH4จาก Septic tank 2569" sheetId="4" r:id="rId3"/>
    <sheet name="CH4จากบ่อบำบัดไม่เติมอากาศ 2569" sheetId="5" r:id="rId4"/>
    <sheet name="CH4จาก Septic tank 25...." sheetId="9" r:id="rId5"/>
    <sheet name="CH4จากบ่อบำบัดไม่เติมอากาศ25..." sheetId="10" r:id="rId6"/>
  </sheets>
  <externalReferences>
    <externalReference r:id="rId7"/>
    <externalReference r:id="rId8"/>
    <externalReference r:id="rId9"/>
    <externalReference r:id="rId10"/>
  </externalReferences>
  <definedNames>
    <definedName name="\0" localSheetId="0">#REF!</definedName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p">#REF!</definedName>
    <definedName name="\s">#REF!</definedName>
    <definedName name="\x">#REF!</definedName>
    <definedName name="\z">#REF!</definedName>
    <definedName name="___xlnm.Print_Area_11">"#N/A"</definedName>
    <definedName name="___xlnm.Print_Titles_14">#N/A</definedName>
    <definedName name="___xlnm.Print_Titles_14_1">#N/A</definedName>
    <definedName name="___xlnm.Print_Titles_14_2">#N/A</definedName>
    <definedName name="__shared_2_0_0">"#REF!*#REF!/1000"</definedName>
    <definedName name="__shared_2_0_0_1">"#REF!*#REF!/1000"</definedName>
    <definedName name="__shared_2_0_1">("#REF!*#REF!)/1000")</definedName>
    <definedName name="__shared_2_0_1_1">("#REF!*#REF!)/1000")</definedName>
    <definedName name="__shared_2_0_2">("#REF!*#REF!)/1000")</definedName>
    <definedName name="__shared_2_0_2_1">("#REF!*#REF!)/1000")</definedName>
    <definedName name="__shared_2_0_3">("#REF!*#REF!)/1000")</definedName>
    <definedName name="__shared_2_0_3_1">("#REF!*#REF!)/1000")</definedName>
    <definedName name="__shared_2_0_4">("#REF!*#REF!)/1000")</definedName>
    <definedName name="__shared_2_0_4_1">("#REF!*#REF!)/1000")</definedName>
    <definedName name="__shared_3_0_0">SUM("#REF!)")</definedName>
    <definedName name="__shared_3_0_0_1">SUM("#REF!)")</definedName>
    <definedName name="__xlnm.Print_Area_11">"#N/A"</definedName>
    <definedName name="__xlnm.Print_Titles_1">"#REF!"</definedName>
    <definedName name="__xlnm.Print_Titles_1_1">"#REF!"</definedName>
    <definedName name="__xlnm.Print_Titles_1_2">"#REF!"</definedName>
    <definedName name="__xlnm.Print_Titles_1_3">"#REF!"</definedName>
    <definedName name="__xlnm.Print_Titles_1_4">"#REF!"</definedName>
    <definedName name="__xlnm.Print_Titles_1_5">"#REF!"</definedName>
    <definedName name="__xlnm.Print_Titles_2">([1]PAPER!$A:$U,[1]PAPER!$1:$5)</definedName>
    <definedName name="A">#REF!</definedName>
    <definedName name="B">#REF!</definedName>
    <definedName name="BTU">[2]ม.ค.!$C$2</definedName>
    <definedName name="BTU_16">#REF!</definedName>
    <definedName name="BTU_17">#REF!</definedName>
    <definedName name="BTU_18">#REF!</definedName>
    <definedName name="BTU_19">#REF!</definedName>
    <definedName name="BTU_20">#REF!</definedName>
    <definedName name="BTU_21">#REF!</definedName>
    <definedName name="BTU_22">#REF!</definedName>
    <definedName name="BTU_23">#REF!</definedName>
    <definedName name="BTU_24">#REF!</definedName>
    <definedName name="BTU_25">#REF!</definedName>
    <definedName name="BTU_26">#REF!</definedName>
    <definedName name="C_">#REF!</definedName>
    <definedName name="Cal_16">#REF!</definedName>
    <definedName name="Cal_17">#REF!</definedName>
    <definedName name="Cal_18">#REF!</definedName>
    <definedName name="Cal_19">#REF!</definedName>
    <definedName name="Cal_20">#REF!</definedName>
    <definedName name="Cal_21">#REF!</definedName>
    <definedName name="Cal_22">#REF!</definedName>
    <definedName name="Cal_23">#REF!</definedName>
    <definedName name="Cal_24">#REF!</definedName>
    <definedName name="Cal_25">#REF!</definedName>
    <definedName name="Cal_26">#REF!</definedName>
    <definedName name="CAT">#REF!</definedName>
    <definedName name="D">#REF!</definedName>
    <definedName name="DOG">#REF!</definedName>
    <definedName name="E">#REF!</definedName>
    <definedName name="Ein">#REF!</definedName>
    <definedName name="Eout">#REF!</definedName>
    <definedName name="Excel_BuiltIn__FilterDatabase">"#REF!"</definedName>
    <definedName name="Excel_BuiltIn__FilterDatabase_1">"#REF!"</definedName>
    <definedName name="Excel_BuiltIn__FilterDatabase_2">"#REF!"</definedName>
    <definedName name="Excel_BuiltIn__FilterDatabase_3">"#REF!"</definedName>
    <definedName name="Excel_BuiltIn_Print_Area_1">"#REF!"</definedName>
    <definedName name="Excel_BuiltIn_Print_Area_1_1">"#REF!"</definedName>
    <definedName name="Excel_BuiltIn_Print_Area_1_2">"#REF!"</definedName>
    <definedName name="Excel_BuiltIn_Print_Area_1_3">"#REF!"</definedName>
    <definedName name="Excel_BuiltIn_Print_Area_1_4">"#REF!"</definedName>
    <definedName name="Excel_BuiltIn_Print_Area_1_5">"#REF!"</definedName>
    <definedName name="F">#REF!</definedName>
    <definedName name="Fuel">'[3]ม_ค_ _2_'!#REF!</definedName>
    <definedName name="Fuel_10">'[3]ก_ค_ _2_'!#REF!</definedName>
    <definedName name="Fuel_11">'[3]ส_ค_ _2_'!#REF!</definedName>
    <definedName name="Fuel_12">'[3]ก_ย_ _2_'!#REF!</definedName>
    <definedName name="Fuel_13">'[3]ต_ค_ _2_'!#REF!</definedName>
    <definedName name="Fuel_14">'[3]พ_ย_ _2_'!#REF!</definedName>
    <definedName name="Fuel_15">'[3]ธ_ค_ _2_'!#REF!</definedName>
    <definedName name="Fuel_16">#REF!</definedName>
    <definedName name="Fuel_17">#REF!</definedName>
    <definedName name="Fuel_18">#REF!</definedName>
    <definedName name="Fuel_19">#REF!</definedName>
    <definedName name="Fuel_20">#REF!</definedName>
    <definedName name="Fuel_21">#REF!</definedName>
    <definedName name="Fuel_22">#REF!</definedName>
    <definedName name="Fuel_23">#REF!</definedName>
    <definedName name="Fuel_24">#REF!</definedName>
    <definedName name="Fuel_25">#REF!</definedName>
    <definedName name="Fuel_26">#REF!</definedName>
    <definedName name="Fuel_5">'[3]ก_พ_ _2_'!#REF!</definedName>
    <definedName name="Fuel_6">'[3]ม___ค_ _2_'!#REF!</definedName>
    <definedName name="Fuel_7">'[3]เม_ย_ _2_'!#REF!</definedName>
    <definedName name="Fuel_8">'[3]พ_ค_ _2_'!#REF!</definedName>
    <definedName name="Fuel_9">'[3]ม__ย_ _2_'!#REF!</definedName>
    <definedName name="Fuel_i_10">'[3]ก_ค_ _2_'!#REF!</definedName>
    <definedName name="Fuel_i_11">'[3]ส_ค_ _2_'!#REF!</definedName>
    <definedName name="Fuel_i_12">'[3]ก_ย_ _2_'!#REF!</definedName>
    <definedName name="Fuel_i_13">'[3]ต_ค_ _2_'!#REF!</definedName>
    <definedName name="Fuel_i_14">'[3]พ_ย_ _2_'!#REF!</definedName>
    <definedName name="Fuel_i_15">'[3]ธ_ค_ _2_'!#REF!</definedName>
    <definedName name="Fuel_i_16">#REF!</definedName>
    <definedName name="Fuel_i_17">#REF!</definedName>
    <definedName name="Fuel_i_18">#REF!</definedName>
    <definedName name="Fuel_i_19">#REF!</definedName>
    <definedName name="Fuel_i_20">#REF!</definedName>
    <definedName name="Fuel_i_21">#REF!</definedName>
    <definedName name="Fuel_i_22">#REF!</definedName>
    <definedName name="Fuel_i_23">#REF!</definedName>
    <definedName name="Fuel_i_24">#REF!</definedName>
    <definedName name="Fuel_i_25">#REF!</definedName>
    <definedName name="Fuel_i_26">#REF!</definedName>
    <definedName name="Fuel_i_5">'[3]ก_พ_ _2_'!#REF!</definedName>
    <definedName name="Fuel_i_6">'[3]ม___ค_ _2_'!#REF!</definedName>
    <definedName name="Fuel_i_7">'[3]เม_ย_ _2_'!#REF!</definedName>
    <definedName name="Fuel_i_8">'[3]พ_ค_ _2_'!#REF!</definedName>
    <definedName name="Fuel_i_9">'[3]ม__ย_ _2_'!#REF!</definedName>
    <definedName name="Fuel_in">#REF!</definedName>
    <definedName name="FuelEnergy">#REF!</definedName>
    <definedName name="G">#REF!</definedName>
    <definedName name="Gross">'[3]ม_ค_ _2_'!#REF!</definedName>
    <definedName name="Gross_10">'[3]ก_ค_ _2_'!#REF!</definedName>
    <definedName name="Gross_11">'[3]ส_ค_ _2_'!#REF!</definedName>
    <definedName name="Gross_12">'[3]ก_ย_ _2_'!#REF!</definedName>
    <definedName name="Gross_13">'[3]ต_ค_ _2_'!#REF!</definedName>
    <definedName name="Gross_14">'[3]พ_ย_ _2_'!#REF!</definedName>
    <definedName name="Gross_15">'[3]ธ_ค_ _2_'!#REF!</definedName>
    <definedName name="Gross_16">#REF!</definedName>
    <definedName name="Gross_17">#REF!</definedName>
    <definedName name="Gross_18">#REF!</definedName>
    <definedName name="Gross_19">#REF!</definedName>
    <definedName name="Gross_20">#REF!</definedName>
    <definedName name="Gross_21">#REF!</definedName>
    <definedName name="Gross_22">#REF!</definedName>
    <definedName name="Gross_23">#REF!</definedName>
    <definedName name="Gross_24">#REF!</definedName>
    <definedName name="Gross_25">#REF!</definedName>
    <definedName name="Gross_26">#REF!</definedName>
    <definedName name="Gross_5">'[3]ก_พ_ _2_'!#REF!</definedName>
    <definedName name="Gross_6">'[3]ม___ค_ _2_'!#REF!</definedName>
    <definedName name="Gross_7">'[3]เม_ย_ _2_'!#REF!</definedName>
    <definedName name="Gross_8">'[3]พ_ค_ _2_'!#REF!</definedName>
    <definedName name="Gross_9">'[3]ม__ย_ _2_'!#REF!</definedName>
    <definedName name="H">#REF!</definedName>
    <definedName name="HEAD">#REF!</definedName>
    <definedName name="I">#REF!</definedName>
    <definedName name="J">#REF!</definedName>
    <definedName name="J._16">#REF!</definedName>
    <definedName name="J._17">#REF!</definedName>
    <definedName name="J._18">#REF!</definedName>
    <definedName name="J._19">#REF!</definedName>
    <definedName name="J._20">#REF!</definedName>
    <definedName name="J._21">#REF!</definedName>
    <definedName name="J._22">#REF!</definedName>
    <definedName name="J._23">#REF!</definedName>
    <definedName name="J._24">#REF!</definedName>
    <definedName name="J._25">#REF!</definedName>
    <definedName name="J._26">#REF!</definedName>
    <definedName name="kJ">#REF!</definedName>
    <definedName name="LHV">#REF!</definedName>
    <definedName name="M">#REF!</definedName>
    <definedName name="MONTHL1">#REF!</definedName>
    <definedName name="Net">'[3]ม_ค_ _2_'!#REF!</definedName>
    <definedName name="Net_10">'[3]ก_ค_ _2_'!#REF!</definedName>
    <definedName name="Net_11">'[3]ส_ค_ _2_'!#REF!</definedName>
    <definedName name="Net_12">'[3]ก_ย_ _2_'!#REF!</definedName>
    <definedName name="Net_13">'[3]ต_ค_ _2_'!#REF!</definedName>
    <definedName name="Net_14">'[3]พ_ย_ _2_'!#REF!</definedName>
    <definedName name="Net_15">'[3]ธ_ค_ _2_'!#REF!</definedName>
    <definedName name="Net_16">#REF!</definedName>
    <definedName name="Net_17">#REF!</definedName>
    <definedName name="Net_18">#REF!</definedName>
    <definedName name="Net_19">#REF!</definedName>
    <definedName name="Net_20">#REF!</definedName>
    <definedName name="Net_21">#REF!</definedName>
    <definedName name="Net_22">#REF!</definedName>
    <definedName name="Net_23">#REF!</definedName>
    <definedName name="Net_24">#REF!</definedName>
    <definedName name="Net_25">#REF!</definedName>
    <definedName name="Net_26">#REF!</definedName>
    <definedName name="Net_5">'[3]ก_พ_ _2_'!#REF!</definedName>
    <definedName name="Net_6">'[3]ม___ค_ _2_'!#REF!</definedName>
    <definedName name="Net_7">'[3]เม_ย_ _2_'!#REF!</definedName>
    <definedName name="Net_8">'[3]พ_ค_ _2_'!#REF!</definedName>
    <definedName name="Net_9">'[3]ม__ย_ _2_'!#REF!</definedName>
    <definedName name="PoEnergy">#REF!</definedName>
    <definedName name="Power_10">'[3]ก_ค_ _2_'!#REF!</definedName>
    <definedName name="Power_11">'[3]ส_ค_ _2_'!#REF!</definedName>
    <definedName name="Power_12">'[3]ก_ย_ _2_'!#REF!</definedName>
    <definedName name="Power_13">'[3]ต_ค_ _2_'!#REF!</definedName>
    <definedName name="Power_14">'[3]พ_ย_ _2_'!#REF!</definedName>
    <definedName name="Power_15">'[3]ธ_ค_ _2_'!#REF!</definedName>
    <definedName name="Power_16">#REF!</definedName>
    <definedName name="Power_17">#REF!</definedName>
    <definedName name="Power_18">#REF!</definedName>
    <definedName name="Power_19">#REF!</definedName>
    <definedName name="Power_20">#REF!</definedName>
    <definedName name="Power_21">#REF!</definedName>
    <definedName name="Power_22">#REF!</definedName>
    <definedName name="Power_23">#REF!</definedName>
    <definedName name="Power_24">#REF!</definedName>
    <definedName name="Power_25">#REF!</definedName>
    <definedName name="Power_26">#REF!</definedName>
    <definedName name="Power_5">'[3]ก_พ_ _2_'!#REF!</definedName>
    <definedName name="Power_6">'[3]ม___ค_ _2_'!#REF!</definedName>
    <definedName name="Power_7">'[3]เม_ย_ _2_'!#REF!</definedName>
    <definedName name="Power_8">'[3]พ_ค_ _2_'!#REF!</definedName>
    <definedName name="Power_9">'[3]ม__ย_ _2_'!#REF!</definedName>
    <definedName name="Power_i_10">'[3]ก_ค_ _2_'!#REF!</definedName>
    <definedName name="Power_i_11">'[3]ส_ค_ _2_'!#REF!</definedName>
    <definedName name="Power_i_12">'[3]ก_ย_ _2_'!#REF!</definedName>
    <definedName name="Power_i_13">'[3]ต_ค_ _2_'!#REF!</definedName>
    <definedName name="Power_i_14">'[3]พ_ย_ _2_'!#REF!</definedName>
    <definedName name="Power_i_15">'[3]ธ_ค_ _2_'!#REF!</definedName>
    <definedName name="Power_i_16">#REF!</definedName>
    <definedName name="Power_i_17">#REF!</definedName>
    <definedName name="Power_i_18">#REF!</definedName>
    <definedName name="Power_i_19">#REF!</definedName>
    <definedName name="Power_i_20">#REF!</definedName>
    <definedName name="Power_i_21">#REF!</definedName>
    <definedName name="Power_i_22">#REF!</definedName>
    <definedName name="Power_i_23">#REF!</definedName>
    <definedName name="Power_i_24">#REF!</definedName>
    <definedName name="Power_i_25">#REF!</definedName>
    <definedName name="Power_i_26">#REF!</definedName>
    <definedName name="Power_i_5">'[3]ก_พ_ _2_'!#REF!</definedName>
    <definedName name="Power_i_6">'[3]ม___ค_ _2_'!#REF!</definedName>
    <definedName name="Power_i_7">'[3]เม_ย_ _2_'!#REF!</definedName>
    <definedName name="Power_i_8">'[3]พ_ค_ _2_'!#REF!</definedName>
    <definedName name="Power_i_9">'[3]ม__ย_ _2_'!#REF!</definedName>
    <definedName name="Power_o">'[3]ม_ค_ _2_'!#REF!</definedName>
    <definedName name="Power_o_10">'[3]ก_ค_ _2_'!#REF!</definedName>
    <definedName name="Power_o_11">'[3]ส_ค_ _2_'!#REF!</definedName>
    <definedName name="Power_o_12">'[3]ก_ย_ _2_'!#REF!</definedName>
    <definedName name="Power_o_13">'[3]ต_ค_ _2_'!#REF!</definedName>
    <definedName name="Power_o_14">'[3]พ_ย_ _2_'!#REF!</definedName>
    <definedName name="Power_o_15">'[3]ธ_ค_ _2_'!#REF!</definedName>
    <definedName name="Power_o_16">#REF!</definedName>
    <definedName name="Power_o_17">#REF!</definedName>
    <definedName name="Power_o_18">#REF!</definedName>
    <definedName name="Power_o_19">#REF!</definedName>
    <definedName name="Power_o_20">#REF!</definedName>
    <definedName name="Power_o_21">#REF!</definedName>
    <definedName name="Power_o_22">#REF!</definedName>
    <definedName name="Power_o_23">#REF!</definedName>
    <definedName name="Power_o_24">#REF!</definedName>
    <definedName name="Power_o_25">#REF!</definedName>
    <definedName name="Power_o_26">#REF!</definedName>
    <definedName name="Power_o_5">'[3]ก_พ_ _2_'!#REF!</definedName>
    <definedName name="Power_o_6">'[3]ม___ค_ _2_'!#REF!</definedName>
    <definedName name="Power_o_7">'[3]เม_ย_ _2_'!#REF!</definedName>
    <definedName name="Power_o_8">'[3]พ_ค_ _2_'!#REF!</definedName>
    <definedName name="Power_o_9">'[3]ม__ย_ _2_'!#REF!</definedName>
    <definedName name="_xlnm.Print_Area" localSheetId="0">'สรุปการคำนวณ ปี .......'!$A$1:$AE$67</definedName>
    <definedName name="_xlnm.Print_Area" localSheetId="1">'สรุปการคำนวณ ปี 2569'!$A$1:$AE$166</definedName>
    <definedName name="Print_Area_MI">#REF!</definedName>
    <definedName name="Serv">#REF!</definedName>
    <definedName name="Servc">#REF!</definedName>
    <definedName name="Service_10">'[3]ก_ค_ _2_'!#REF!</definedName>
    <definedName name="Service_11">'[3]ส_ค_ _2_'!#REF!</definedName>
    <definedName name="Service_12">'[3]ก_ย_ _2_'!#REF!</definedName>
    <definedName name="Service_13">'[3]ต_ค_ _2_'!#REF!</definedName>
    <definedName name="Service_14">'[3]พ_ย_ _2_'!#REF!</definedName>
    <definedName name="Service_15">'[3]ธ_ค_ _2_'!#REF!</definedName>
    <definedName name="Service_16">#REF!</definedName>
    <definedName name="Service_17">#REF!</definedName>
    <definedName name="Service_18">#REF!</definedName>
    <definedName name="Service_19">#REF!</definedName>
    <definedName name="Service_20">#REF!</definedName>
    <definedName name="Service_21">#REF!</definedName>
    <definedName name="Service_22">#REF!</definedName>
    <definedName name="Service_23">#REF!</definedName>
    <definedName name="Service_24">#REF!</definedName>
    <definedName name="Service_25">#REF!</definedName>
    <definedName name="Service_26">#REF!</definedName>
    <definedName name="Service_5">'[3]ก_พ_ _2_'!#REF!</definedName>
    <definedName name="Service_6">'[3]ม___ค_ _2_'!#REF!</definedName>
    <definedName name="Service_7">'[3]เม_ย_ _2_'!#REF!</definedName>
    <definedName name="Service_8">'[3]พ_ค_ _2_'!#REF!</definedName>
    <definedName name="Service_9">'[3]ม__ย_ _2_'!#REF!</definedName>
    <definedName name="ThEnergy">#REF!</definedName>
    <definedName name="Thermal">'[3]ม_ค_ _2_'!#REF!</definedName>
    <definedName name="Thermal_10">'[3]ก_ค_ _2_'!#REF!</definedName>
    <definedName name="Thermal_11">'[3]ส_ค_ _2_'!#REF!</definedName>
    <definedName name="Thermal_12">'[3]ก_ย_ _2_'!#REF!</definedName>
    <definedName name="Thermal_13">'[3]ต_ค_ _2_'!#REF!</definedName>
    <definedName name="Thermal_14">'[3]พ_ย_ _2_'!#REF!</definedName>
    <definedName name="Thermal_15">'[3]ธ_ค_ _2_'!#REF!</definedName>
    <definedName name="Thermal_16">#REF!</definedName>
    <definedName name="Thermal_17">#REF!</definedName>
    <definedName name="Thermal_18">#REF!</definedName>
    <definedName name="Thermal_19">#REF!</definedName>
    <definedName name="Thermal_20">#REF!</definedName>
    <definedName name="Thermal_21">#REF!</definedName>
    <definedName name="Thermal_22">#REF!</definedName>
    <definedName name="Thermal_23">#REF!</definedName>
    <definedName name="Thermal_24">#REF!</definedName>
    <definedName name="Thermal_25">#REF!</definedName>
    <definedName name="Thermal_26">#REF!</definedName>
    <definedName name="Thermal_5">'[3]ก_พ_ _2_'!#REF!</definedName>
    <definedName name="Thermal_6">'[3]ม___ค_ _2_'!#REF!</definedName>
    <definedName name="Thermal_7">'[3]เม_ย_ _2_'!#REF!</definedName>
    <definedName name="Thermal_8">'[3]พ_ค_ _2_'!#REF!</definedName>
    <definedName name="Thermal_9">'[3]ม__ย_ _2_'!#REF!</definedName>
    <definedName name="Thermal_i_10">'[3]ก_ค_ _2_'!#REF!</definedName>
    <definedName name="Thermal_i_11">'[3]ส_ค_ _2_'!#REF!</definedName>
    <definedName name="Thermal_i_12">'[3]ก_ย_ _2_'!#REF!</definedName>
    <definedName name="Thermal_i_13">'[3]ต_ค_ _2_'!#REF!</definedName>
    <definedName name="Thermal_i_14">'[3]พ_ย_ _2_'!#REF!</definedName>
    <definedName name="Thermal_i_15">'[3]ธ_ค_ _2_'!#REF!</definedName>
    <definedName name="Thermal_i_16">#REF!</definedName>
    <definedName name="Thermal_i_17">#REF!</definedName>
    <definedName name="Thermal_i_18">#REF!</definedName>
    <definedName name="Thermal_i_19">#REF!</definedName>
    <definedName name="Thermal_i_20">#REF!</definedName>
    <definedName name="Thermal_i_21">#REF!</definedName>
    <definedName name="Thermal_i_22">#REF!</definedName>
    <definedName name="Thermal_i_23">#REF!</definedName>
    <definedName name="Thermal_i_24">#REF!</definedName>
    <definedName name="Thermal_i_25">#REF!</definedName>
    <definedName name="Thermal_i_26">#REF!</definedName>
    <definedName name="Thermal_i_5">'[3]ก_พ_ _2_'!#REF!</definedName>
    <definedName name="Thermal_i_6">'[3]ม___ค_ _2_'!#REF!</definedName>
    <definedName name="Thermal_i_7">'[3]เม_ย_ _2_'!#REF!</definedName>
    <definedName name="Thermal_i_8">'[3]พ_ค_ _2_'!#REF!</definedName>
    <definedName name="Thermal_i_9">'[3]ม__ย_ _2_'!#REF!</definedName>
    <definedName name="Thermal_o">'[3]ม_ค_ _2_'!#REF!</definedName>
    <definedName name="Thermal_o_10">'[3]ก_ค_ _2_'!#REF!</definedName>
    <definedName name="Thermal_o_11">'[3]ส_ค_ _2_'!#REF!</definedName>
    <definedName name="Thermal_o_12">'[3]ก_ย_ _2_'!#REF!</definedName>
    <definedName name="Thermal_o_13">'[3]ต_ค_ _2_'!#REF!</definedName>
    <definedName name="Thermal_o_14">'[3]พ_ย_ _2_'!#REF!</definedName>
    <definedName name="Thermal_o_15">'[3]ธ_ค_ _2_'!#REF!</definedName>
    <definedName name="Thermal_o_16">#REF!</definedName>
    <definedName name="Thermal_o_17">#REF!</definedName>
    <definedName name="Thermal_o_18">#REF!</definedName>
    <definedName name="Thermal_o_19">#REF!</definedName>
    <definedName name="Thermal_o_20">#REF!</definedName>
    <definedName name="Thermal_o_21">#REF!</definedName>
    <definedName name="Thermal_o_22">#REF!</definedName>
    <definedName name="Thermal_o_23">#REF!</definedName>
    <definedName name="Thermal_o_24">#REF!</definedName>
    <definedName name="Thermal_o_25">#REF!</definedName>
    <definedName name="Thermal_o_26">#REF!</definedName>
    <definedName name="Thermal_o_5">'[3]ก_พ_ _2_'!#REF!</definedName>
    <definedName name="Thermal_o_6">'[3]ม___ค_ _2_'!#REF!</definedName>
    <definedName name="Thermal_o_7">'[3]เม_ย_ _2_'!#REF!</definedName>
    <definedName name="Thermal_o_8">'[3]พ_ค_ _2_'!#REF!</definedName>
    <definedName name="Thermal_o_9">'[3]ม__ย_ _2_'!#REF!</definedName>
    <definedName name="Tin">#REF!</definedName>
    <definedName name="Tout">#REF!</definedName>
    <definedName name="X">#REF!</definedName>
    <definedName name="Y">#REF!</definedName>
    <definedName name="Z">#REF!</definedName>
    <definedName name="Z_BORDER">#REF!</definedName>
    <definedName name="กนื่ก่ากดสส">#REF!</definedName>
    <definedName name="กิจกรรม">#REF!</definedName>
    <definedName name="กิจกรรม_v1">#REF!</definedName>
    <definedName name="จำนวนผู้โดยสาร">#REF!</definedName>
    <definedName name="น้ำ">#REF!</definedName>
    <definedName name="โส_1">'[3]ก_ย_ _2_'!#REF!</definedName>
  </definedNames>
  <calcPr calcId="191029"/>
</workbook>
</file>

<file path=xl/calcChain.xml><?xml version="1.0" encoding="utf-8"?>
<calcChain xmlns="http://schemas.openxmlformats.org/spreadsheetml/2006/main">
  <c r="AC19" i="8" l="1"/>
  <c r="AD19" i="8"/>
  <c r="N4" i="9"/>
  <c r="M4" i="9"/>
  <c r="AG25" i="1"/>
  <c r="H8" i="1"/>
  <c r="N64" i="1" l="1"/>
  <c r="O64" i="1"/>
  <c r="AA17" i="8"/>
  <c r="M56" i="8" s="1"/>
  <c r="Y17" i="8"/>
  <c r="L56" i="8" s="1"/>
  <c r="W17" i="8"/>
  <c r="K56" i="8" s="1"/>
  <c r="U17" i="8"/>
  <c r="J56" i="8" s="1"/>
  <c r="O17" i="8"/>
  <c r="G56" i="8" s="1"/>
  <c r="M17" i="8"/>
  <c r="F56" i="8" s="1"/>
  <c r="K17" i="8"/>
  <c r="E56" i="8" s="1"/>
  <c r="I17" i="8"/>
  <c r="D56" i="8" s="1"/>
  <c r="G17" i="8"/>
  <c r="C56" i="8" s="1"/>
  <c r="G13" i="10"/>
  <c r="M12" i="10"/>
  <c r="M13" i="10" s="1"/>
  <c r="L12" i="10"/>
  <c r="L13" i="10" s="1"/>
  <c r="G12" i="10"/>
  <c r="E12" i="10"/>
  <c r="E13" i="10" s="1"/>
  <c r="D12" i="10"/>
  <c r="D13" i="10" s="1"/>
  <c r="O4" i="10"/>
  <c r="N12" i="10" s="1"/>
  <c r="N13" i="10" s="1"/>
  <c r="N4" i="10"/>
  <c r="M4" i="10"/>
  <c r="L4" i="10"/>
  <c r="K12" i="10" s="1"/>
  <c r="K13" i="10" s="1"/>
  <c r="K4" i="10"/>
  <c r="J12" i="10" s="1"/>
  <c r="J13" i="10" s="1"/>
  <c r="J4" i="10"/>
  <c r="I12" i="10" s="1"/>
  <c r="I13" i="10" s="1"/>
  <c r="I4" i="10"/>
  <c r="H12" i="10" s="1"/>
  <c r="H13" i="10" s="1"/>
  <c r="H4" i="10"/>
  <c r="G4" i="10"/>
  <c r="F12" i="10" s="1"/>
  <c r="F13" i="10" s="1"/>
  <c r="F4" i="10"/>
  <c r="E4" i="10"/>
  <c r="D4" i="10"/>
  <c r="C12" i="10" s="1"/>
  <c r="C13" i="10" s="1"/>
  <c r="C4" i="10"/>
  <c r="B12" i="10" s="1"/>
  <c r="B13" i="10" s="1"/>
  <c r="I23" i="9"/>
  <c r="AA16" i="8"/>
  <c r="M55" i="8" s="1"/>
  <c r="X102" i="1" s="1"/>
  <c r="L4" i="9"/>
  <c r="Y16" i="8" s="1"/>
  <c r="L55" i="8" s="1"/>
  <c r="V102" i="1" s="1"/>
  <c r="E4" i="9"/>
  <c r="K16" i="8" s="1"/>
  <c r="E55" i="8" s="1"/>
  <c r="H102" i="1" s="1"/>
  <c r="D4" i="9"/>
  <c r="I16" i="8" s="1"/>
  <c r="D55" i="8" s="1"/>
  <c r="F102" i="1" s="1"/>
  <c r="O3" i="9"/>
  <c r="G23" i="9" s="1"/>
  <c r="Q2" i="9"/>
  <c r="K4" i="9" s="1"/>
  <c r="W16" i="8" s="1"/>
  <c r="K55" i="8" s="1"/>
  <c r="T102" i="1" s="1"/>
  <c r="O2" i="9"/>
  <c r="J23" i="9" s="1"/>
  <c r="J57" i="8"/>
  <c r="R103" i="1" s="1"/>
  <c r="K57" i="8"/>
  <c r="T103" i="1" s="1"/>
  <c r="L57" i="8"/>
  <c r="V103" i="1" s="1"/>
  <c r="M57" i="8"/>
  <c r="X103" i="1" s="1"/>
  <c r="N57" i="8"/>
  <c r="Z103" i="1" s="1"/>
  <c r="I57" i="8"/>
  <c r="P103" i="1" s="1"/>
  <c r="H57" i="8"/>
  <c r="N103" i="1" s="1"/>
  <c r="G57" i="8"/>
  <c r="L103" i="1" s="1"/>
  <c r="F57" i="8"/>
  <c r="J103" i="1" s="1"/>
  <c r="E57" i="8"/>
  <c r="H103" i="1" s="1"/>
  <c r="D57" i="8"/>
  <c r="F103" i="1" s="1"/>
  <c r="G21" i="8"/>
  <c r="C60" i="8" s="1"/>
  <c r="D106" i="1" s="1"/>
  <c r="G22" i="8"/>
  <c r="C61" i="8" s="1"/>
  <c r="D107" i="1" s="1"/>
  <c r="G23" i="8"/>
  <c r="C62" i="8" s="1"/>
  <c r="G24" i="8"/>
  <c r="C63" i="8" s="1"/>
  <c r="D108" i="1" s="1"/>
  <c r="G25" i="8"/>
  <c r="C64" i="8" s="1"/>
  <c r="C57" i="8"/>
  <c r="D103" i="1" s="1"/>
  <c r="P65" i="8"/>
  <c r="O65" i="8"/>
  <c r="P64" i="1" s="1"/>
  <c r="D57" i="1"/>
  <c r="E103" i="1" s="1"/>
  <c r="P63" i="1"/>
  <c r="Q63" i="1"/>
  <c r="AC25" i="8"/>
  <c r="N64" i="8" s="1"/>
  <c r="AA25" i="8"/>
  <c r="M64" i="8" s="1"/>
  <c r="Y25" i="8"/>
  <c r="L64" i="8" s="1"/>
  <c r="W25" i="8"/>
  <c r="K64" i="8" s="1"/>
  <c r="U25" i="8"/>
  <c r="J64" i="8" s="1"/>
  <c r="S25" i="8"/>
  <c r="I64" i="8" s="1"/>
  <c r="Q25" i="8"/>
  <c r="H64" i="8" s="1"/>
  <c r="O25" i="8"/>
  <c r="G64" i="8" s="1"/>
  <c r="M25" i="8"/>
  <c r="F64" i="8" s="1"/>
  <c r="K25" i="8"/>
  <c r="E64" i="8" s="1"/>
  <c r="I25" i="8"/>
  <c r="D64" i="8" s="1"/>
  <c r="AC24" i="8"/>
  <c r="N63" i="8" s="1"/>
  <c r="Z108" i="1" s="1"/>
  <c r="AA24" i="8"/>
  <c r="M63" i="8" s="1"/>
  <c r="X108" i="1" s="1"/>
  <c r="Y24" i="8"/>
  <c r="L63" i="8" s="1"/>
  <c r="V108" i="1" s="1"/>
  <c r="W24" i="8"/>
  <c r="K63" i="8" s="1"/>
  <c r="T108" i="1" s="1"/>
  <c r="U24" i="8"/>
  <c r="J63" i="8" s="1"/>
  <c r="R108" i="1" s="1"/>
  <c r="S24" i="8"/>
  <c r="I63" i="8" s="1"/>
  <c r="P108" i="1" s="1"/>
  <c r="Q24" i="8"/>
  <c r="H63" i="8" s="1"/>
  <c r="N108" i="1" s="1"/>
  <c r="O24" i="8"/>
  <c r="G63" i="8" s="1"/>
  <c r="L108" i="1" s="1"/>
  <c r="M24" i="8"/>
  <c r="F63" i="8" s="1"/>
  <c r="J108" i="1" s="1"/>
  <c r="K24" i="8"/>
  <c r="E63" i="8" s="1"/>
  <c r="H108" i="1" s="1"/>
  <c r="I24" i="8"/>
  <c r="D63" i="8" s="1"/>
  <c r="F108" i="1" s="1"/>
  <c r="AC23" i="8"/>
  <c r="N62" i="8" s="1"/>
  <c r="AA23" i="8"/>
  <c r="M62" i="8" s="1"/>
  <c r="Y23" i="8"/>
  <c r="L62" i="8" s="1"/>
  <c r="W23" i="8"/>
  <c r="K62" i="8" s="1"/>
  <c r="U23" i="8"/>
  <c r="J62" i="8" s="1"/>
  <c r="S23" i="8"/>
  <c r="I62" i="8" s="1"/>
  <c r="Q23" i="8"/>
  <c r="H62" i="8" s="1"/>
  <c r="O23" i="8"/>
  <c r="G62" i="8" s="1"/>
  <c r="M23" i="8"/>
  <c r="F62" i="8" s="1"/>
  <c r="K23" i="8"/>
  <c r="E62" i="8" s="1"/>
  <c r="I23" i="8"/>
  <c r="D62" i="8" s="1"/>
  <c r="AC22" i="8"/>
  <c r="N61" i="8" s="1"/>
  <c r="Z107" i="1" s="1"/>
  <c r="AA22" i="8"/>
  <c r="M61" i="8" s="1"/>
  <c r="X107" i="1" s="1"/>
  <c r="Y22" i="8"/>
  <c r="L61" i="8" s="1"/>
  <c r="V107" i="1" s="1"/>
  <c r="W22" i="8"/>
  <c r="K61" i="8" s="1"/>
  <c r="T107" i="1" s="1"/>
  <c r="U22" i="8"/>
  <c r="J61" i="8" s="1"/>
  <c r="R107" i="1" s="1"/>
  <c r="S22" i="8"/>
  <c r="I61" i="8" s="1"/>
  <c r="P107" i="1" s="1"/>
  <c r="Q22" i="8"/>
  <c r="H61" i="8" s="1"/>
  <c r="N107" i="1" s="1"/>
  <c r="O22" i="8"/>
  <c r="G61" i="8" s="1"/>
  <c r="L107" i="1" s="1"/>
  <c r="M22" i="8"/>
  <c r="F61" i="8" s="1"/>
  <c r="J107" i="1" s="1"/>
  <c r="K22" i="8"/>
  <c r="E61" i="8" s="1"/>
  <c r="H107" i="1" s="1"/>
  <c r="I22" i="8"/>
  <c r="D61" i="8" s="1"/>
  <c r="F107" i="1" s="1"/>
  <c r="AC21" i="8"/>
  <c r="N60" i="8" s="1"/>
  <c r="Z106" i="1" s="1"/>
  <c r="AA21" i="8"/>
  <c r="M60" i="8" s="1"/>
  <c r="X106" i="1" s="1"/>
  <c r="Y21" i="8"/>
  <c r="L60" i="8" s="1"/>
  <c r="V106" i="1" s="1"/>
  <c r="W21" i="8"/>
  <c r="K60" i="8" s="1"/>
  <c r="T106" i="1" s="1"/>
  <c r="U21" i="8"/>
  <c r="J60" i="8" s="1"/>
  <c r="R106" i="1" s="1"/>
  <c r="S21" i="8"/>
  <c r="I60" i="8" s="1"/>
  <c r="P106" i="1" s="1"/>
  <c r="Q21" i="8"/>
  <c r="H60" i="8" s="1"/>
  <c r="N106" i="1" s="1"/>
  <c r="O21" i="8"/>
  <c r="G60" i="8" s="1"/>
  <c r="L106" i="1" s="1"/>
  <c r="M21" i="8"/>
  <c r="F60" i="8" s="1"/>
  <c r="J106" i="1" s="1"/>
  <c r="K21" i="8"/>
  <c r="E60" i="8" s="1"/>
  <c r="H106" i="1" s="1"/>
  <c r="I21" i="8"/>
  <c r="D60" i="8" s="1"/>
  <c r="F106" i="1" s="1"/>
  <c r="AC20" i="8"/>
  <c r="N59" i="8" s="1"/>
  <c r="Z105" i="1" s="1"/>
  <c r="AA20" i="8"/>
  <c r="M59" i="8" s="1"/>
  <c r="X105" i="1" s="1"/>
  <c r="Y20" i="8"/>
  <c r="L59" i="8" s="1"/>
  <c r="V105" i="1" s="1"/>
  <c r="W20" i="8"/>
  <c r="K59" i="8" s="1"/>
  <c r="T105" i="1" s="1"/>
  <c r="U20" i="8"/>
  <c r="J59" i="8" s="1"/>
  <c r="R105" i="1" s="1"/>
  <c r="S20" i="8"/>
  <c r="I59" i="8" s="1"/>
  <c r="P105" i="1" s="1"/>
  <c r="Q20" i="8"/>
  <c r="H59" i="8" s="1"/>
  <c r="N105" i="1" s="1"/>
  <c r="O20" i="8"/>
  <c r="G59" i="8" s="1"/>
  <c r="L105" i="1" s="1"/>
  <c r="M20" i="8"/>
  <c r="F59" i="8" s="1"/>
  <c r="J105" i="1" s="1"/>
  <c r="K20" i="8"/>
  <c r="E59" i="8" s="1"/>
  <c r="H105" i="1" s="1"/>
  <c r="I20" i="8"/>
  <c r="D59" i="8" s="1"/>
  <c r="F105" i="1" s="1"/>
  <c r="G20" i="8"/>
  <c r="C59" i="8" s="1"/>
  <c r="D105" i="1" s="1"/>
  <c r="N58" i="8"/>
  <c r="Z104" i="1" s="1"/>
  <c r="AA19" i="8"/>
  <c r="M58" i="8" s="1"/>
  <c r="X104" i="1" s="1"/>
  <c r="Y19" i="8"/>
  <c r="L58" i="8" s="1"/>
  <c r="V104" i="1" s="1"/>
  <c r="W19" i="8"/>
  <c r="K58" i="8" s="1"/>
  <c r="T104" i="1" s="1"/>
  <c r="U19" i="8"/>
  <c r="J58" i="8" s="1"/>
  <c r="R104" i="1" s="1"/>
  <c r="S19" i="8"/>
  <c r="I58" i="8" s="1"/>
  <c r="P104" i="1" s="1"/>
  <c r="Q19" i="8"/>
  <c r="H58" i="8" s="1"/>
  <c r="N104" i="1" s="1"/>
  <c r="O19" i="8"/>
  <c r="G58" i="8" s="1"/>
  <c r="L104" i="1" s="1"/>
  <c r="M19" i="8"/>
  <c r="F58" i="8" s="1"/>
  <c r="J104" i="1" s="1"/>
  <c r="K19" i="8"/>
  <c r="E58" i="8" s="1"/>
  <c r="H104" i="1" s="1"/>
  <c r="I19" i="8"/>
  <c r="D58" i="8" s="1"/>
  <c r="F104" i="1" s="1"/>
  <c r="G19" i="8"/>
  <c r="C58" i="8" s="1"/>
  <c r="AC17" i="8"/>
  <c r="N56" i="8" s="1"/>
  <c r="S17" i="8"/>
  <c r="I56" i="8" s="1"/>
  <c r="Q17" i="8"/>
  <c r="H56" i="8" s="1"/>
  <c r="AC15" i="8"/>
  <c r="N54" i="8" s="1"/>
  <c r="AA15" i="8"/>
  <c r="M54" i="8" s="1"/>
  <c r="Y15" i="8"/>
  <c r="L54" i="8" s="1"/>
  <c r="W15" i="8"/>
  <c r="K54" i="8" s="1"/>
  <c r="U15" i="8"/>
  <c r="J54" i="8" s="1"/>
  <c r="S15" i="8"/>
  <c r="I54" i="8" s="1"/>
  <c r="Q15" i="8"/>
  <c r="H54" i="8" s="1"/>
  <c r="O15" i="8"/>
  <c r="G54" i="8" s="1"/>
  <c r="M15" i="8"/>
  <c r="F54" i="8" s="1"/>
  <c r="K15" i="8"/>
  <c r="E54" i="8" s="1"/>
  <c r="I15" i="8"/>
  <c r="D54" i="8" s="1"/>
  <c r="G15" i="8"/>
  <c r="C54" i="8" s="1"/>
  <c r="AC14" i="8"/>
  <c r="N53" i="8" s="1"/>
  <c r="AA14" i="8"/>
  <c r="M53" i="8" s="1"/>
  <c r="Y14" i="8"/>
  <c r="L53" i="8" s="1"/>
  <c r="W14" i="8"/>
  <c r="K53" i="8" s="1"/>
  <c r="U14" i="8"/>
  <c r="J53" i="8" s="1"/>
  <c r="S14" i="8"/>
  <c r="I53" i="8" s="1"/>
  <c r="Q14" i="8"/>
  <c r="H53" i="8" s="1"/>
  <c r="O14" i="8"/>
  <c r="G53" i="8" s="1"/>
  <c r="M14" i="8"/>
  <c r="F53" i="8" s="1"/>
  <c r="K14" i="8"/>
  <c r="E53" i="8" s="1"/>
  <c r="I14" i="8"/>
  <c r="D53" i="8" s="1"/>
  <c r="G14" i="8"/>
  <c r="C53" i="8" s="1"/>
  <c r="AC13" i="8"/>
  <c r="N52" i="8" s="1"/>
  <c r="Z101" i="1" s="1"/>
  <c r="AA13" i="8"/>
  <c r="M52" i="8" s="1"/>
  <c r="X101" i="1" s="1"/>
  <c r="Y13" i="8"/>
  <c r="L52" i="8" s="1"/>
  <c r="V101" i="1" s="1"/>
  <c r="W13" i="8"/>
  <c r="K52" i="8" s="1"/>
  <c r="T101" i="1" s="1"/>
  <c r="U13" i="8"/>
  <c r="J52" i="8" s="1"/>
  <c r="R101" i="1" s="1"/>
  <c r="S13" i="8"/>
  <c r="I52" i="8" s="1"/>
  <c r="P101" i="1" s="1"/>
  <c r="Q13" i="8"/>
  <c r="H52" i="8" s="1"/>
  <c r="N101" i="1" s="1"/>
  <c r="O13" i="8"/>
  <c r="G52" i="8" s="1"/>
  <c r="L101" i="1" s="1"/>
  <c r="M13" i="8"/>
  <c r="F52" i="8" s="1"/>
  <c r="J101" i="1" s="1"/>
  <c r="K13" i="8"/>
  <c r="E52" i="8" s="1"/>
  <c r="H101" i="1" s="1"/>
  <c r="I13" i="8"/>
  <c r="D52" i="8" s="1"/>
  <c r="F101" i="1" s="1"/>
  <c r="G13" i="8"/>
  <c r="C52" i="8" s="1"/>
  <c r="D101" i="1" s="1"/>
  <c r="AC12" i="8"/>
  <c r="N51" i="8" s="1"/>
  <c r="Z100" i="1" s="1"/>
  <c r="AA12" i="8"/>
  <c r="M51" i="8" s="1"/>
  <c r="X100" i="1" s="1"/>
  <c r="Y12" i="8"/>
  <c r="L51" i="8" s="1"/>
  <c r="V100" i="1" s="1"/>
  <c r="W12" i="8"/>
  <c r="K51" i="8" s="1"/>
  <c r="T100" i="1" s="1"/>
  <c r="U12" i="8"/>
  <c r="J51" i="8" s="1"/>
  <c r="R100" i="1" s="1"/>
  <c r="S12" i="8"/>
  <c r="I51" i="8" s="1"/>
  <c r="P100" i="1" s="1"/>
  <c r="Q12" i="8"/>
  <c r="H51" i="8" s="1"/>
  <c r="N100" i="1" s="1"/>
  <c r="O12" i="8"/>
  <c r="G51" i="8" s="1"/>
  <c r="L100" i="1" s="1"/>
  <c r="M12" i="8"/>
  <c r="F51" i="8" s="1"/>
  <c r="J100" i="1" s="1"/>
  <c r="K12" i="8"/>
  <c r="E51" i="8" s="1"/>
  <c r="H100" i="1" s="1"/>
  <c r="I12" i="8"/>
  <c r="D51" i="8" s="1"/>
  <c r="F100" i="1" s="1"/>
  <c r="G12" i="8"/>
  <c r="C51" i="8" s="1"/>
  <c r="D100" i="1" s="1"/>
  <c r="AC9" i="8"/>
  <c r="N50" i="8" s="1"/>
  <c r="AA9" i="8"/>
  <c r="M50" i="8" s="1"/>
  <c r="Y9" i="8"/>
  <c r="L50" i="8" s="1"/>
  <c r="W9" i="8"/>
  <c r="K50" i="8" s="1"/>
  <c r="U9" i="8"/>
  <c r="J50" i="8" s="1"/>
  <c r="S9" i="8"/>
  <c r="I50" i="8" s="1"/>
  <c r="Q9" i="8"/>
  <c r="H50" i="8" s="1"/>
  <c r="O9" i="8"/>
  <c r="G50" i="8" s="1"/>
  <c r="M9" i="8"/>
  <c r="F50" i="8" s="1"/>
  <c r="K9" i="8"/>
  <c r="E50" i="8" s="1"/>
  <c r="I9" i="8"/>
  <c r="D50" i="8" s="1"/>
  <c r="G9" i="8"/>
  <c r="C50" i="8" s="1"/>
  <c r="AC8" i="8"/>
  <c r="N49" i="8" s="1"/>
  <c r="AA8" i="8"/>
  <c r="M49" i="8" s="1"/>
  <c r="Y8" i="8"/>
  <c r="L49" i="8" s="1"/>
  <c r="W8" i="8"/>
  <c r="K49" i="8" s="1"/>
  <c r="U8" i="8"/>
  <c r="J49" i="8" s="1"/>
  <c r="S8" i="8"/>
  <c r="I49" i="8" s="1"/>
  <c r="Q8" i="8"/>
  <c r="H49" i="8" s="1"/>
  <c r="O8" i="8"/>
  <c r="G49" i="8" s="1"/>
  <c r="M8" i="8"/>
  <c r="F49" i="8" s="1"/>
  <c r="K8" i="8"/>
  <c r="E49" i="8" s="1"/>
  <c r="I8" i="8"/>
  <c r="D49" i="8" s="1"/>
  <c r="G8" i="8"/>
  <c r="C49" i="8" s="1"/>
  <c r="O57" i="1"/>
  <c r="AA103" i="1" s="1"/>
  <c r="N57" i="1"/>
  <c r="Y103" i="1" s="1"/>
  <c r="M57" i="1"/>
  <c r="W103" i="1" s="1"/>
  <c r="L57" i="1"/>
  <c r="U103" i="1" s="1"/>
  <c r="K57" i="1"/>
  <c r="S103" i="1" s="1"/>
  <c r="J57" i="1"/>
  <c r="Q103" i="1" s="1"/>
  <c r="I57" i="1"/>
  <c r="O103" i="1" s="1"/>
  <c r="H57" i="1"/>
  <c r="M103" i="1" s="1"/>
  <c r="G57" i="1"/>
  <c r="K103" i="1" s="1"/>
  <c r="F57" i="1"/>
  <c r="I103" i="1" s="1"/>
  <c r="E57" i="1"/>
  <c r="G103" i="1" s="1"/>
  <c r="P57" i="8" l="1"/>
  <c r="AB103" i="1"/>
  <c r="P64" i="8"/>
  <c r="AB108" i="1"/>
  <c r="O50" i="8"/>
  <c r="P50" i="8"/>
  <c r="AB101" i="1"/>
  <c r="O62" i="8"/>
  <c r="AB106" i="1"/>
  <c r="AB105" i="1"/>
  <c r="AB107" i="1"/>
  <c r="AB100" i="1"/>
  <c r="O57" i="8"/>
  <c r="P54" i="8"/>
  <c r="O54" i="8"/>
  <c r="P53" i="8"/>
  <c r="O53" i="8"/>
  <c r="O58" i="8"/>
  <c r="D104" i="1"/>
  <c r="AB104" i="1" s="1"/>
  <c r="P58" i="8"/>
  <c r="O52" i="8"/>
  <c r="P52" i="8"/>
  <c r="O64" i="8"/>
  <c r="P62" i="8"/>
  <c r="AC103" i="1"/>
  <c r="Q64" i="1"/>
  <c r="P63" i="8"/>
  <c r="O63" i="8"/>
  <c r="P61" i="8"/>
  <c r="O61" i="8"/>
  <c r="P60" i="8"/>
  <c r="O60" i="8"/>
  <c r="O59" i="8"/>
  <c r="P59" i="8"/>
  <c r="O51" i="8"/>
  <c r="P51" i="8"/>
  <c r="O56" i="8"/>
  <c r="P56" i="8"/>
  <c r="C23" i="9"/>
  <c r="D29" i="9"/>
  <c r="F4" i="9"/>
  <c r="M16" i="8" s="1"/>
  <c r="F55" i="8" s="1"/>
  <c r="J102" i="1" s="1"/>
  <c r="AC16" i="8"/>
  <c r="N55" i="8" s="1"/>
  <c r="Z102" i="1" s="1"/>
  <c r="G4" i="9"/>
  <c r="O16" i="8" s="1"/>
  <c r="G55" i="8" s="1"/>
  <c r="L102" i="1" s="1"/>
  <c r="H4" i="9"/>
  <c r="Q16" i="8" s="1"/>
  <c r="H55" i="8" s="1"/>
  <c r="N102" i="1" s="1"/>
  <c r="I4" i="9"/>
  <c r="S16" i="8" s="1"/>
  <c r="I55" i="8" s="1"/>
  <c r="P102" i="1" s="1"/>
  <c r="J4" i="9"/>
  <c r="U16" i="8" s="1"/>
  <c r="J55" i="8" s="1"/>
  <c r="R102" i="1" s="1"/>
  <c r="C4" i="9"/>
  <c r="P49" i="8"/>
  <c r="AD8" i="8"/>
  <c r="AD12" i="8"/>
  <c r="AD23" i="8"/>
  <c r="AD21" i="8"/>
  <c r="I26" i="8"/>
  <c r="D66" i="8" s="1"/>
  <c r="E66" i="1" s="1"/>
  <c r="AD25" i="8"/>
  <c r="AD13" i="8"/>
  <c r="AD14" i="8"/>
  <c r="AD15" i="8"/>
  <c r="AD22" i="8"/>
  <c r="O49" i="8"/>
  <c r="AD24" i="8"/>
  <c r="AD9" i="8"/>
  <c r="AD20" i="8"/>
  <c r="Y26" i="8"/>
  <c r="L66" i="8" s="1"/>
  <c r="M66" i="1" s="1"/>
  <c r="AA26" i="8"/>
  <c r="M66" i="8" s="1"/>
  <c r="N66" i="1" s="1"/>
  <c r="W26" i="8"/>
  <c r="K66" i="8" s="1"/>
  <c r="L66" i="1" s="1"/>
  <c r="Q57" i="1"/>
  <c r="P57" i="1"/>
  <c r="K26" i="8"/>
  <c r="E66" i="8" s="1"/>
  <c r="F66" i="1" s="1"/>
  <c r="AD17" i="8"/>
  <c r="C40" i="8" l="1"/>
  <c r="C39" i="8"/>
  <c r="D44" i="1" s="1"/>
  <c r="U26" i="8"/>
  <c r="J66" i="8" s="1"/>
  <c r="K66" i="1" s="1"/>
  <c r="K70" i="1" s="1"/>
  <c r="S26" i="8"/>
  <c r="I66" i="8" s="1"/>
  <c r="J66" i="1" s="1"/>
  <c r="J70" i="1" s="1"/>
  <c r="Q26" i="8"/>
  <c r="H66" i="8" s="1"/>
  <c r="I66" i="1" s="1"/>
  <c r="I70" i="1" s="1"/>
  <c r="O26" i="8"/>
  <c r="G66" i="8" s="1"/>
  <c r="H66" i="1" s="1"/>
  <c r="H70" i="1" s="1"/>
  <c r="M26" i="8"/>
  <c r="F66" i="8" s="1"/>
  <c r="G66" i="1" s="1"/>
  <c r="G70" i="1" s="1"/>
  <c r="AC26" i="8"/>
  <c r="N66" i="8" s="1"/>
  <c r="O66" i="1" s="1"/>
  <c r="AA110" i="1" s="1"/>
  <c r="O4" i="9"/>
  <c r="G16" i="8"/>
  <c r="N70" i="1"/>
  <c r="M67" i="8"/>
  <c r="D45" i="1"/>
  <c r="M70" i="1"/>
  <c r="L67" i="8"/>
  <c r="L70" i="1"/>
  <c r="F70" i="1"/>
  <c r="E67" i="8"/>
  <c r="E70" i="1"/>
  <c r="D67" i="8"/>
  <c r="H67" i="8" l="1"/>
  <c r="N67" i="8"/>
  <c r="O70" i="1"/>
  <c r="C55" i="8"/>
  <c r="D102" i="1" s="1"/>
  <c r="AB102" i="1" s="1"/>
  <c r="AD16" i="8"/>
  <c r="C38" i="8" s="1"/>
  <c r="G26" i="8"/>
  <c r="C66" i="8" s="1"/>
  <c r="J67" i="8"/>
  <c r="G67" i="8"/>
  <c r="I67" i="8"/>
  <c r="F67" i="8"/>
  <c r="K67" i="8"/>
  <c r="D66" i="1" l="1"/>
  <c r="D70" i="1" s="1"/>
  <c r="P66" i="8"/>
  <c r="Q66" i="1" s="1"/>
  <c r="O66" i="8"/>
  <c r="P66" i="1" s="1"/>
  <c r="AD26" i="8"/>
  <c r="C67" i="8"/>
  <c r="P67" i="8" s="1"/>
  <c r="O55" i="8"/>
  <c r="P55" i="8"/>
  <c r="C41" i="8" l="1"/>
  <c r="D38" i="8" s="1"/>
  <c r="D43" i="1"/>
  <c r="O67" i="8"/>
  <c r="P70" i="1"/>
  <c r="Q70" i="1"/>
  <c r="C4" i="4"/>
  <c r="H28" i="1"/>
  <c r="J28" i="1"/>
  <c r="L28" i="1"/>
  <c r="N28" i="1"/>
  <c r="P28" i="1"/>
  <c r="R28" i="1"/>
  <c r="T28" i="1"/>
  <c r="V28" i="1"/>
  <c r="X28" i="1"/>
  <c r="Z28" i="1"/>
  <c r="AB28" i="1"/>
  <c r="AD28" i="1"/>
  <c r="D41" i="8" l="1"/>
  <c r="D39" i="8"/>
  <c r="D40" i="8"/>
  <c r="AE28" i="1"/>
  <c r="AD9" i="1" l="1"/>
  <c r="AD12" i="1"/>
  <c r="O54" i="1" s="1"/>
  <c r="AA100" i="1" s="1"/>
  <c r="AD17" i="1"/>
  <c r="O55" i="1" s="1"/>
  <c r="AA101" i="1" s="1"/>
  <c r="AD18" i="1"/>
  <c r="AD22" i="1"/>
  <c r="O58" i="1" s="1"/>
  <c r="AA104" i="1" s="1"/>
  <c r="AD23" i="1"/>
  <c r="O59" i="1" s="1"/>
  <c r="AA105" i="1" s="1"/>
  <c r="AD24" i="1"/>
  <c r="O60" i="1" s="1"/>
  <c r="AA106" i="1" s="1"/>
  <c r="AD25" i="1"/>
  <c r="O61" i="1" s="1"/>
  <c r="AA107" i="1" s="1"/>
  <c r="AD26" i="1"/>
  <c r="AD27" i="1"/>
  <c r="O62" i="1" s="1"/>
  <c r="AA108" i="1" s="1"/>
  <c r="AD8" i="1"/>
  <c r="AB9" i="1"/>
  <c r="AB12" i="1"/>
  <c r="N54" i="1" s="1"/>
  <c r="Y100" i="1" s="1"/>
  <c r="AB17" i="1"/>
  <c r="N55" i="1" s="1"/>
  <c r="Y101" i="1" s="1"/>
  <c r="AB18" i="1"/>
  <c r="AB22" i="1"/>
  <c r="N58" i="1" s="1"/>
  <c r="Y104" i="1" s="1"/>
  <c r="AB23" i="1"/>
  <c r="N59" i="1" s="1"/>
  <c r="Y105" i="1" s="1"/>
  <c r="AB24" i="1"/>
  <c r="N60" i="1" s="1"/>
  <c r="Y106" i="1" s="1"/>
  <c r="AB25" i="1"/>
  <c r="N61" i="1" s="1"/>
  <c r="Y107" i="1" s="1"/>
  <c r="AB26" i="1"/>
  <c r="AB27" i="1"/>
  <c r="N62" i="1" s="1"/>
  <c r="Y108" i="1" s="1"/>
  <c r="AB8" i="1"/>
  <c r="Z9" i="1"/>
  <c r="Z12" i="1"/>
  <c r="M54" i="1" s="1"/>
  <c r="W100" i="1" s="1"/>
  <c r="Z17" i="1"/>
  <c r="M55" i="1" s="1"/>
  <c r="W101" i="1" s="1"/>
  <c r="Z18" i="1"/>
  <c r="Z22" i="1"/>
  <c r="M58" i="1" s="1"/>
  <c r="W104" i="1" s="1"/>
  <c r="Z23" i="1"/>
  <c r="M59" i="1" s="1"/>
  <c r="W105" i="1" s="1"/>
  <c r="Z24" i="1"/>
  <c r="M60" i="1" s="1"/>
  <c r="W106" i="1" s="1"/>
  <c r="Z25" i="1"/>
  <c r="M61" i="1" s="1"/>
  <c r="W107" i="1" s="1"/>
  <c r="Z26" i="1"/>
  <c r="Z27" i="1"/>
  <c r="M62" i="1" s="1"/>
  <c r="W108" i="1" s="1"/>
  <c r="Z8" i="1"/>
  <c r="X9" i="1"/>
  <c r="X12" i="1"/>
  <c r="L54" i="1" s="1"/>
  <c r="U100" i="1" s="1"/>
  <c r="X17" i="1"/>
  <c r="L55" i="1" s="1"/>
  <c r="U101" i="1" s="1"/>
  <c r="X18" i="1"/>
  <c r="X22" i="1"/>
  <c r="L58" i="1" s="1"/>
  <c r="U104" i="1" s="1"/>
  <c r="X23" i="1"/>
  <c r="L59" i="1" s="1"/>
  <c r="U105" i="1" s="1"/>
  <c r="X24" i="1"/>
  <c r="L60" i="1" s="1"/>
  <c r="U106" i="1" s="1"/>
  <c r="X25" i="1"/>
  <c r="L61" i="1" s="1"/>
  <c r="U107" i="1" s="1"/>
  <c r="X26" i="1"/>
  <c r="X27" i="1"/>
  <c r="L62" i="1" s="1"/>
  <c r="U108" i="1" s="1"/>
  <c r="X8" i="1"/>
  <c r="V9" i="1"/>
  <c r="V12" i="1"/>
  <c r="K54" i="1" s="1"/>
  <c r="S100" i="1" s="1"/>
  <c r="V17" i="1"/>
  <c r="K55" i="1" s="1"/>
  <c r="S101" i="1" s="1"/>
  <c r="V18" i="1"/>
  <c r="V22" i="1"/>
  <c r="K58" i="1" s="1"/>
  <c r="S104" i="1" s="1"/>
  <c r="V23" i="1"/>
  <c r="K59" i="1" s="1"/>
  <c r="S105" i="1" s="1"/>
  <c r="V24" i="1"/>
  <c r="K60" i="1" s="1"/>
  <c r="S106" i="1" s="1"/>
  <c r="V25" i="1"/>
  <c r="K61" i="1" s="1"/>
  <c r="S107" i="1" s="1"/>
  <c r="V26" i="1"/>
  <c r="V27" i="1"/>
  <c r="K62" i="1" s="1"/>
  <c r="S108" i="1" s="1"/>
  <c r="V8" i="1"/>
  <c r="T9" i="1"/>
  <c r="T12" i="1"/>
  <c r="J54" i="1" s="1"/>
  <c r="Q100" i="1" s="1"/>
  <c r="T17" i="1"/>
  <c r="J55" i="1" s="1"/>
  <c r="Q101" i="1" s="1"/>
  <c r="T18" i="1"/>
  <c r="T22" i="1"/>
  <c r="J58" i="1" s="1"/>
  <c r="Q104" i="1" s="1"/>
  <c r="T23" i="1"/>
  <c r="J59" i="1" s="1"/>
  <c r="Q105" i="1" s="1"/>
  <c r="T24" i="1"/>
  <c r="J60" i="1" s="1"/>
  <c r="Q106" i="1" s="1"/>
  <c r="T25" i="1"/>
  <c r="J61" i="1" s="1"/>
  <c r="Q107" i="1" s="1"/>
  <c r="T26" i="1"/>
  <c r="T27" i="1"/>
  <c r="J62" i="1" s="1"/>
  <c r="Q108" i="1" s="1"/>
  <c r="T8" i="1"/>
  <c r="R9" i="1"/>
  <c r="R12" i="1"/>
  <c r="I54" i="1" s="1"/>
  <c r="O100" i="1" s="1"/>
  <c r="R17" i="1"/>
  <c r="I55" i="1" s="1"/>
  <c r="O101" i="1" s="1"/>
  <c r="R18" i="1"/>
  <c r="R22" i="1"/>
  <c r="I58" i="1" s="1"/>
  <c r="O104" i="1" s="1"/>
  <c r="R23" i="1"/>
  <c r="I59" i="1" s="1"/>
  <c r="O105" i="1" s="1"/>
  <c r="R24" i="1"/>
  <c r="I60" i="1" s="1"/>
  <c r="O106" i="1" s="1"/>
  <c r="R25" i="1"/>
  <c r="I61" i="1" s="1"/>
  <c r="O107" i="1" s="1"/>
  <c r="R26" i="1"/>
  <c r="R27" i="1"/>
  <c r="I62" i="1" s="1"/>
  <c r="O108" i="1" s="1"/>
  <c r="R8" i="1"/>
  <c r="P9" i="1"/>
  <c r="P12" i="1"/>
  <c r="H54" i="1" s="1"/>
  <c r="M100" i="1" s="1"/>
  <c r="P17" i="1"/>
  <c r="H55" i="1" s="1"/>
  <c r="M101" i="1" s="1"/>
  <c r="P18" i="1"/>
  <c r="P22" i="1"/>
  <c r="H58" i="1" s="1"/>
  <c r="M104" i="1" s="1"/>
  <c r="P23" i="1"/>
  <c r="H59" i="1" s="1"/>
  <c r="M105" i="1" s="1"/>
  <c r="P24" i="1"/>
  <c r="H60" i="1" s="1"/>
  <c r="M106" i="1" s="1"/>
  <c r="P25" i="1"/>
  <c r="H61" i="1" s="1"/>
  <c r="M107" i="1" s="1"/>
  <c r="P26" i="1"/>
  <c r="P27" i="1"/>
  <c r="H62" i="1" s="1"/>
  <c r="M108" i="1" s="1"/>
  <c r="P8" i="1"/>
  <c r="N9" i="1"/>
  <c r="N12" i="1"/>
  <c r="G54" i="1" s="1"/>
  <c r="K100" i="1" s="1"/>
  <c r="N17" i="1"/>
  <c r="G55" i="1" s="1"/>
  <c r="K101" i="1" s="1"/>
  <c r="N18" i="1"/>
  <c r="N22" i="1"/>
  <c r="G58" i="1" s="1"/>
  <c r="K104" i="1" s="1"/>
  <c r="N23" i="1"/>
  <c r="G59" i="1" s="1"/>
  <c r="K105" i="1" s="1"/>
  <c r="N24" i="1"/>
  <c r="G60" i="1" s="1"/>
  <c r="K106" i="1" s="1"/>
  <c r="N25" i="1"/>
  <c r="G61" i="1" s="1"/>
  <c r="K107" i="1" s="1"/>
  <c r="N26" i="1"/>
  <c r="N27" i="1"/>
  <c r="G62" i="1" s="1"/>
  <c r="K108" i="1" s="1"/>
  <c r="N8" i="1"/>
  <c r="L9" i="1"/>
  <c r="L12" i="1"/>
  <c r="F54" i="1" s="1"/>
  <c r="I100" i="1" s="1"/>
  <c r="L17" i="1"/>
  <c r="F55" i="1" s="1"/>
  <c r="I101" i="1" s="1"/>
  <c r="L18" i="1"/>
  <c r="L22" i="1"/>
  <c r="F58" i="1" s="1"/>
  <c r="I104" i="1" s="1"/>
  <c r="L23" i="1"/>
  <c r="F59" i="1" s="1"/>
  <c r="I105" i="1" s="1"/>
  <c r="L24" i="1"/>
  <c r="F60" i="1" s="1"/>
  <c r="I106" i="1" s="1"/>
  <c r="L25" i="1"/>
  <c r="F61" i="1" s="1"/>
  <c r="I107" i="1" s="1"/>
  <c r="L26" i="1"/>
  <c r="L27" i="1"/>
  <c r="F62" i="1" s="1"/>
  <c r="I108" i="1" s="1"/>
  <c r="L8" i="1"/>
  <c r="J9" i="1"/>
  <c r="J12" i="1"/>
  <c r="E54" i="1" s="1"/>
  <c r="G100" i="1" s="1"/>
  <c r="J17" i="1"/>
  <c r="E55" i="1" s="1"/>
  <c r="G101" i="1" s="1"/>
  <c r="J18" i="1"/>
  <c r="J22" i="1"/>
  <c r="E58" i="1" s="1"/>
  <c r="G104" i="1" s="1"/>
  <c r="J23" i="1"/>
  <c r="E59" i="1" s="1"/>
  <c r="G105" i="1" s="1"/>
  <c r="J24" i="1"/>
  <c r="E60" i="1" s="1"/>
  <c r="G106" i="1" s="1"/>
  <c r="J25" i="1"/>
  <c r="E61" i="1" s="1"/>
  <c r="G107" i="1" s="1"/>
  <c r="J26" i="1"/>
  <c r="J27" i="1"/>
  <c r="E62" i="1" s="1"/>
  <c r="G108" i="1" s="1"/>
  <c r="J8" i="1"/>
  <c r="H9" i="1"/>
  <c r="H12" i="1"/>
  <c r="D54" i="1" s="1"/>
  <c r="E100" i="1" s="1"/>
  <c r="H17" i="1"/>
  <c r="D55" i="1" s="1"/>
  <c r="E101" i="1" s="1"/>
  <c r="H18" i="1"/>
  <c r="H22" i="1"/>
  <c r="D58" i="1" s="1"/>
  <c r="E104" i="1" s="1"/>
  <c r="H23" i="1"/>
  <c r="D59" i="1" s="1"/>
  <c r="E105" i="1" s="1"/>
  <c r="H24" i="1"/>
  <c r="D60" i="1" s="1"/>
  <c r="E106" i="1" s="1"/>
  <c r="H25" i="1"/>
  <c r="D61" i="1" s="1"/>
  <c r="E107" i="1" s="1"/>
  <c r="H26" i="1"/>
  <c r="H27" i="1"/>
  <c r="D62" i="1" s="1"/>
  <c r="E108" i="1" s="1"/>
  <c r="O3" i="4"/>
  <c r="G23" i="4" s="1"/>
  <c r="O4" i="5"/>
  <c r="N12" i="5" s="1"/>
  <c r="N13" i="5" s="1"/>
  <c r="D4" i="5"/>
  <c r="C12" i="5" s="1"/>
  <c r="C13" i="5" s="1"/>
  <c r="E4" i="5"/>
  <c r="D12" i="5" s="1"/>
  <c r="D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M4" i="5"/>
  <c r="L12" i="5" s="1"/>
  <c r="L13" i="5" s="1"/>
  <c r="N4" i="5"/>
  <c r="M12" i="5" s="1"/>
  <c r="M13" i="5" s="1"/>
  <c r="C4" i="5"/>
  <c r="B12" i="5" s="1"/>
  <c r="AC101" i="1" l="1"/>
  <c r="AC100" i="1"/>
  <c r="AC108" i="1"/>
  <c r="AC107" i="1"/>
  <c r="AC105" i="1"/>
  <c r="AC104" i="1"/>
  <c r="AC106" i="1"/>
  <c r="Q62" i="1"/>
  <c r="P62" i="1"/>
  <c r="Q55" i="1"/>
  <c r="P55" i="1"/>
  <c r="Q60" i="1"/>
  <c r="P60" i="1"/>
  <c r="Q54" i="1"/>
  <c r="P54" i="1"/>
  <c r="Q59" i="1"/>
  <c r="P59" i="1"/>
  <c r="Q58" i="1"/>
  <c r="P58" i="1"/>
  <c r="Q61" i="1"/>
  <c r="P61" i="1"/>
  <c r="B13" i="5"/>
  <c r="AE9" i="1"/>
  <c r="AE22" i="1"/>
  <c r="AE12" i="1"/>
  <c r="AE24" i="1"/>
  <c r="AE17" i="1"/>
  <c r="AE25" i="1"/>
  <c r="AE23" i="1"/>
  <c r="E44" i="1" s="1"/>
  <c r="AE27" i="1"/>
  <c r="AE18" i="1"/>
  <c r="AE26" i="1"/>
  <c r="AE8" i="1"/>
  <c r="E45" i="1" l="1"/>
  <c r="O2" i="4"/>
  <c r="J23" i="4" s="1"/>
  <c r="I23" i="4"/>
  <c r="V20" i="1" l="1"/>
  <c r="R20" i="1"/>
  <c r="P20" i="1"/>
  <c r="Z20" i="1"/>
  <c r="AB20" i="1"/>
  <c r="X20" i="1"/>
  <c r="N20" i="1"/>
  <c r="T20" i="1"/>
  <c r="AD20" i="1"/>
  <c r="L20" i="1"/>
  <c r="Q2" i="4"/>
  <c r="G4" i="4" s="1"/>
  <c r="P19" i="1" s="1"/>
  <c r="C23" i="4"/>
  <c r="D29" i="4"/>
  <c r="J20" i="1" l="1"/>
  <c r="P29" i="1"/>
  <c r="H56" i="1"/>
  <c r="M4" i="4"/>
  <c r="AB19" i="1" s="1"/>
  <c r="K4" i="4"/>
  <c r="X19" i="1" s="1"/>
  <c r="J4" i="4"/>
  <c r="V19" i="1" s="1"/>
  <c r="E4" i="4"/>
  <c r="L19" i="1" s="1"/>
  <c r="D4" i="4"/>
  <c r="J19" i="1" s="1"/>
  <c r="H20" i="1"/>
  <c r="I4" i="4"/>
  <c r="T19" i="1" s="1"/>
  <c r="F4" i="4"/>
  <c r="N19" i="1" s="1"/>
  <c r="L4" i="4"/>
  <c r="Z19" i="1" s="1"/>
  <c r="H4" i="4"/>
  <c r="R19" i="1" s="1"/>
  <c r="N4" i="4"/>
  <c r="AD19" i="1" s="1"/>
  <c r="H65" i="1" l="1"/>
  <c r="H67" i="1" s="1"/>
  <c r="H68" i="1" s="1"/>
  <c r="M102" i="1"/>
  <c r="J29" i="1"/>
  <c r="E56" i="1"/>
  <c r="L29" i="1"/>
  <c r="F56" i="1"/>
  <c r="AD29" i="1"/>
  <c r="O56" i="1"/>
  <c r="V29" i="1"/>
  <c r="K56" i="1"/>
  <c r="R29" i="1"/>
  <c r="I56" i="1"/>
  <c r="X29" i="1"/>
  <c r="L56" i="1"/>
  <c r="Z29" i="1"/>
  <c r="M56" i="1"/>
  <c r="AB29" i="1"/>
  <c r="N56" i="1"/>
  <c r="N29" i="1"/>
  <c r="G56" i="1"/>
  <c r="T29" i="1"/>
  <c r="J56" i="1"/>
  <c r="AE20" i="1"/>
  <c r="H19" i="1"/>
  <c r="D56" i="1" s="1"/>
  <c r="E102" i="1" s="1"/>
  <c r="O4" i="4"/>
  <c r="M65" i="1" l="1"/>
  <c r="W102" i="1"/>
  <c r="G65" i="1"/>
  <c r="G67" i="1" s="1"/>
  <c r="G68" i="1" s="1"/>
  <c r="K102" i="1"/>
  <c r="J65" i="1"/>
  <c r="J67" i="1" s="1"/>
  <c r="J68" i="1" s="1"/>
  <c r="Q102" i="1"/>
  <c r="O65" i="1"/>
  <c r="AA109" i="1" s="1"/>
  <c r="AA102" i="1"/>
  <c r="L65" i="1"/>
  <c r="L69" i="1" s="1"/>
  <c r="L71" i="1" s="1"/>
  <c r="L72" i="1" s="1"/>
  <c r="U102" i="1"/>
  <c r="F65" i="1"/>
  <c r="F67" i="1" s="1"/>
  <c r="F68" i="1" s="1"/>
  <c r="I102" i="1"/>
  <c r="H69" i="1"/>
  <c r="H71" i="1" s="1"/>
  <c r="H72" i="1" s="1"/>
  <c r="I65" i="1"/>
  <c r="I67" i="1" s="1"/>
  <c r="I68" i="1" s="1"/>
  <c r="O102" i="1"/>
  <c r="N65" i="1"/>
  <c r="N67" i="1" s="1"/>
  <c r="N68" i="1" s="1"/>
  <c r="Y102" i="1"/>
  <c r="K65" i="1"/>
  <c r="K69" i="1" s="1"/>
  <c r="K71" i="1" s="1"/>
  <c r="K72" i="1" s="1"/>
  <c r="S102" i="1"/>
  <c r="E65" i="1"/>
  <c r="E67" i="1" s="1"/>
  <c r="E68" i="1" s="1"/>
  <c r="G102" i="1"/>
  <c r="M69" i="1"/>
  <c r="M71" i="1" s="1"/>
  <c r="M72" i="1" s="1"/>
  <c r="M67" i="1"/>
  <c r="M68" i="1" s="1"/>
  <c r="Q56" i="1"/>
  <c r="P56" i="1"/>
  <c r="D65" i="1"/>
  <c r="AE19" i="1"/>
  <c r="E43" i="1" s="1"/>
  <c r="H29" i="1"/>
  <c r="L67" i="1" l="1"/>
  <c r="L68" i="1" s="1"/>
  <c r="G69" i="1"/>
  <c r="G71" i="1" s="1"/>
  <c r="G72" i="1" s="1"/>
  <c r="F69" i="1"/>
  <c r="F71" i="1" s="1"/>
  <c r="F72" i="1" s="1"/>
  <c r="AC102" i="1"/>
  <c r="I69" i="1"/>
  <c r="I71" i="1" s="1"/>
  <c r="I72" i="1" s="1"/>
  <c r="J69" i="1"/>
  <c r="J71" i="1" s="1"/>
  <c r="J72" i="1" s="1"/>
  <c r="O67" i="1"/>
  <c r="O68" i="1" s="1"/>
  <c r="O69" i="1"/>
  <c r="O71" i="1" s="1"/>
  <c r="O72" i="1" s="1"/>
  <c r="N69" i="1"/>
  <c r="N71" i="1" s="1"/>
  <c r="N72" i="1" s="1"/>
  <c r="K67" i="1"/>
  <c r="K68" i="1" s="1"/>
  <c r="E69" i="1"/>
  <c r="E71" i="1" s="1"/>
  <c r="E72" i="1" s="1"/>
  <c r="D46" i="1"/>
  <c r="D67" i="1"/>
  <c r="D68" i="1" s="1"/>
  <c r="D69" i="1"/>
  <c r="P65" i="1"/>
  <c r="P67" i="1" s="1"/>
  <c r="P68" i="1" s="1"/>
  <c r="Q65" i="1"/>
  <c r="Q67" i="1" s="1"/>
  <c r="Q68" i="1" s="1"/>
  <c r="E46" i="1"/>
  <c r="G46" i="1" s="1"/>
  <c r="AE29" i="1"/>
  <c r="AA111" i="1" l="1"/>
  <c r="F46" i="1"/>
  <c r="F44" i="1"/>
  <c r="F45" i="1"/>
  <c r="F43" i="1"/>
  <c r="G45" i="1"/>
  <c r="D71" i="1"/>
  <c r="D72" i="1" s="1"/>
  <c r="Q69" i="1"/>
  <c r="Q71" i="1" s="1"/>
  <c r="Q72" i="1" s="1"/>
  <c r="P69" i="1"/>
  <c r="P71" i="1" s="1"/>
  <c r="P72" i="1" s="1"/>
  <c r="G44" i="1"/>
  <c r="G43" i="1"/>
</calcChain>
</file>

<file path=xl/sharedStrings.xml><?xml version="1.0" encoding="utf-8"?>
<sst xmlns="http://schemas.openxmlformats.org/spreadsheetml/2006/main" count="605" uniqueCount="198">
  <si>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</si>
  <si>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</si>
  <si>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</si>
  <si>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</si>
  <si>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</si>
  <si>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</si>
  <si>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</si>
  <si>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</si>
  <si>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</si>
  <si>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</si>
  <si>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</si>
  <si>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</si>
  <si>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</si>
  <si>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</si>
  <si>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</si>
  <si>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</si>
  <si>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</si>
  <si>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</si>
  <si>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</si>
  <si>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</si>
  <si>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</si>
  <si>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</si>
  <si>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</si>
  <si>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</si>
  <si>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</si>
  <si>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</si>
  <si>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</si>
  <si>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</si>
  <si>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</si>
  <si>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</si>
  <si>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</si>
  <si>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</si>
  <si>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</si>
  <si>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</si>
  <si>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</si>
  <si>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</si>
  <si>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</si>
  <si>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</si>
  <si>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</si>
  <si>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</si>
  <si>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</si>
  <si>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</si>
  <si>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การคำนวณ CH4 จาก Septic tank</t>
  </si>
  <si>
    <t>ข้อมูล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</si>
  <si>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</si>
  <si>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</si>
  <si>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</si>
  <si>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</si>
  <si>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</si>
  <si>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</si>
  <si>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</si>
  <si>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</si>
  <si>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</si>
  <si>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</si>
  <si>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</si>
  <si>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</si>
  <si>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</si>
  <si>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kg CO2e/kgCH4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</si>
  <si>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</si>
  <si>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</si>
  <si>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</si>
  <si>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</si>
  <si>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</si>
  <si>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</si>
  <si>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</si>
  <si>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</si>
  <si>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</si>
  <si>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</si>
  <si>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</si>
  <si>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</si>
  <si>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</si>
  <si>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</si>
  <si>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</si>
  <si>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</si>
  <si>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</si>
  <si>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</si>
  <si>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</si>
  <si>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</si>
  <si>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</si>
  <si>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</si>
  <si>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</si>
  <si>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</si>
  <si>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</si>
  <si>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</si>
  <si>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</si>
  <si>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</si>
  <si>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</si>
  <si>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</si>
  <si>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</si>
  <si>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</si>
  <si>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</si>
  <si>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</si>
  <si>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ปีคำนวณ ................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</si>
  <si>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</si>
  <si>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</si>
  <si>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</si>
  <si>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</si>
  <si>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kgCO2e</t>
  </si>
  <si>
    <t>CODin = ความต้องการออกซิเจนทางเคมีของน้ำเสียขาเข้า kgCODin/L</t>
  </si>
  <si>
    <t>หมายเหตุ</t>
  </si>
  <si>
    <t>3. ระบบบำบัดน้ำเสียเป็นแบบเติมอากาศ จะไม่นำมาคิดการปล่อย CH4 (kgCH4)</t>
  </si>
  <si>
    <t xml:space="preserve"> × [(Wi × CODin)-S]</t>
  </si>
  <si>
    <t xml:space="preserve">หมายเหตุ </t>
  </si>
  <si>
    <t xml:space="preserve"> </t>
  </si>
  <si>
    <t>=</t>
  </si>
  <si>
    <t xml:space="preserve">สมการการคำนวณปริมาณมีเทนจากระบบแบบไม่เติมอากาศลึกไม่เกิน 2 เมตร </t>
  </si>
  <si>
    <t>ประจำปี........... (เดือน……………... ถึง .....................)</t>
  </si>
  <si>
    <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</t>
    </r>
  </si>
  <si>
    <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</t>
    </r>
  </si>
  <si>
    <t>เดือน / ประจำปี .............................</t>
  </si>
  <si>
    <t>4. อ้างอิงจากข้อกำหนดในการคำนวนและรายงานคาร์บอนฟุตปริ้นองค์กรโดย องคการบริหารจัดการกาซเรือนกระจก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</si>
  <si>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>Scope 2 (ประเภท 2)</t>
  </si>
  <si>
    <t>Scope 1 (ประเภท 1)</t>
  </si>
  <si>
    <t>Scope 3 
(ประเภท 3)</t>
  </si>
  <si>
    <t>ขยะของเสีย (เผากำจัดโดยใช้น้ำมันดีเซล)</t>
  </si>
  <si>
    <t>6.การใช้สารทำความเย็นชนิด R32</t>
  </si>
  <si>
    <t>6.การใช้สารทำความเย็นชนิด R22</t>
  </si>
  <si>
    <t>kg CO2e/kgCHClF2</t>
  </si>
  <si>
    <t>kg CO2e/kgCH2F2</t>
  </si>
  <si>
    <t>kgCH2F2</t>
  </si>
  <si>
    <t>kgCHClF2</t>
  </si>
  <si>
    <t xml:space="preserve">1.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</t>
  </si>
  <si>
    <t>2. Scope 1 และ 2 สืบค้นข้อมุลได้จาก http://thaicarbonlabel.tgo.or.th/admin/uploadfiles/emission/ts_578cd2cb78.pdf บังคับใช้วันที่ 1 เมษายน 2565</t>
  </si>
  <si>
    <t>3. Scope 3 สืบค้นข้อมูลได้จ้าก http://thaicarbonlabel.tgo.or.th/admin/uploadfiles/emission/ts_af09c20f4f.pdf บังคับใช้วันที่ 1 มกราคม 2566</t>
  </si>
  <si>
    <t>4. ขยะของเสีย (เผากำจัดโดยใช้น้ำมันดีเซล) จะคิดจากปริมาณน้ำมันเชื้อเพลิงที่ใช้ในการเผาขยะ (ลิตร/ตัน)</t>
  </si>
  <si>
    <t>5. สารทำความเย็นที่จะมาคำนวณปริมาณก๊าซเรือนกระจกจะต้องสอดคล้องกับสารทำความเย็นที่ใช้ในสำนักงาน และเลือกค่า EF ได้จาก EF TGO AR5</t>
  </si>
  <si>
    <t xml:space="preserve">6. การปล่อยสารมีเทนจากบ่อบำบัดน้ำเสียแบบไม่เติมอากาศ ค่า EF อ้างอิงจากข้อกำหนดในการคำนวนและรายงานคาร์บอนฟุตปริ้นองค์กรโดย </t>
  </si>
  <si>
    <t>องค์การบริหารจัดการกาซเรือนกระจก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</si>
  <si>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 xml:space="preserve">สรุปข้อมูลปริมาณการปลดปล่อยก๊าซเรือนกระจก </t>
  </si>
  <si>
    <t>%GHG</t>
  </si>
  <si>
    <t>ปี 25.....</t>
  </si>
  <si>
    <t>Diesel (Generator) สำหรับงานอาคาร</t>
  </si>
  <si>
    <t>Diesel (Fire pump) สำหรับงานอาคาร</t>
  </si>
  <si>
    <t>การใช้สารดับเพลิง (CO2)</t>
  </si>
  <si>
    <t>การใช้สารทำความเย็นชนิด R22</t>
  </si>
  <si>
    <t>การใช้สารทำความเย็นชนิด R32</t>
  </si>
  <si>
    <t>มิ.ค.</t>
  </si>
  <si>
    <t xml:space="preserve">ส.ค. </t>
  </si>
  <si>
    <t>เฉลี่ย</t>
  </si>
  <si>
    <t>น้ำมัน Diesel สำหรับการเดินทาง</t>
  </si>
  <si>
    <t>น้ำมัน Gasohol 91, E20, E85 สำหรับการเดินทาง</t>
  </si>
  <si>
    <t>น้ำมัน Gasohol 95 สำหรับการเดินทาง</t>
  </si>
  <si>
    <t>จำนวนคนปี 25….</t>
  </si>
  <si>
    <t>การปล่อยมีเทนจากบ่อบำบัดน้ำเสียแบบไม่เติมอากาศ</t>
  </si>
  <si>
    <t>การปล่อยมีเทนจากระบบ septic tank</t>
  </si>
  <si>
    <t>ปริมาณก๊าซเรือนกระจก ปี 25…. (kgCO2e)</t>
  </si>
  <si>
    <t>ปริมาณก๊าซเรือนกระจกต่อคน ปี 25...... (kgCO2e/คน)</t>
  </si>
  <si>
    <t>% เพิ่มขึ้น / ลดลง  (kgCO2e/คน)</t>
  </si>
  <si>
    <t>% เพิ่มขึ้น / ลดลง (kgCO2e)</t>
  </si>
  <si>
    <t>แนวทางจัดการ :</t>
  </si>
  <si>
    <t>วิเคราะห์สาเหตุ :</t>
  </si>
  <si>
    <t>รายละเอียด :</t>
  </si>
  <si>
    <t>หน่วย
การเก็บ
ข้อมูล</t>
  </si>
  <si>
    <t>ปริมาณก๊าซเรือนกระจก (kgCO2e) ประจำปี .............................</t>
  </si>
  <si>
    <t>(ทบทวนค่า EF จาก อบก.วันที่ 8-2-2568)</t>
  </si>
  <si>
    <t>ปี 2568</t>
  </si>
  <si>
    <t>สรุป การเปรียบเทียบปริมาณก๊าซเรือนกระจก (kgCO2e) ของปี 25…. และ 2568</t>
  </si>
  <si>
    <t>จำนวนคนปี 2568</t>
  </si>
  <si>
    <t>เดือนมกราคม 2568</t>
  </si>
  <si>
    <t xml:space="preserve">เดือนกรกฎาคม 2568        </t>
  </si>
  <si>
    <t xml:space="preserve">เดือนกุมภาพันธ์ 2568      </t>
  </si>
  <si>
    <t xml:space="preserve">เดือนสิงหาคม 2568      </t>
  </si>
  <si>
    <t xml:space="preserve">เดือนมีนาคม 2568        </t>
  </si>
  <si>
    <t xml:space="preserve">เดือนกันยายน 2568      </t>
  </si>
  <si>
    <t xml:space="preserve">เดือนเมษายน 2568        </t>
  </si>
  <si>
    <t xml:space="preserve">เดือนตุลาคม 2568      </t>
  </si>
  <si>
    <t xml:space="preserve">เดือนพฤษภาคม 2568        </t>
  </si>
  <si>
    <t xml:space="preserve">เดือนพฤศจิกายน 2568      </t>
  </si>
  <si>
    <t xml:space="preserve">เดือนมิถุนายน 2568        </t>
  </si>
  <si>
    <t xml:space="preserve">เดือนธันวาคม 2568      </t>
  </si>
  <si>
    <t>สรุป การเปรียบเทียบปริมาณก๊าซเรือนกระจก (kgCO2e) ของปี 25….</t>
  </si>
  <si>
    <t>GHG ปี 2568 (kgCO2e)</t>
  </si>
  <si>
    <t>GHG ปี 2568 (kgCO2e/คน)</t>
  </si>
  <si>
    <t>บรรลุเป้าหมาย</t>
  </si>
  <si>
    <t>ไม่บรรลุเป้าหมาย</t>
  </si>
  <si>
    <t>สรุป การปล่อยก๊าซเรือนกระจกตั้งแต่เดือน มกราคม ถึง …...................ปี 2568 เท่ากับ …......... tCO2e ลดลงจากมกราคม ถึง …............... ปี 25…. เท่ากับ …............. tCO2e คิดเป็น …...... %
บรรลุเป้าหมาย                         ไม่บรรลุเป้าหมาย</t>
  </si>
  <si>
    <t>เดือน</t>
  </si>
  <si>
    <t>หมายเหตุ หากสำนักงานไม่มีกิจกรรมที่ใช้พลังงาน ทรัพยากร หรือ ของเสีย สามารถตัดรายการออกจากตารางและกราฟได้</t>
  </si>
  <si>
    <t>การวิเคราะห์ข้อมูลและสาเหตุ (เป้าหมาย 2568 : ก๊าซเรือนกระจกลดลง ….............% จากปี 25…....)</t>
  </si>
  <si>
    <t>kgtCO2e</t>
  </si>
  <si>
    <t>ปี 2567</t>
  </si>
  <si>
    <t>พย</t>
  </si>
  <si>
    <t>ธค</t>
  </si>
  <si>
    <t>น้ำมัน Gasohol 91, 95</t>
  </si>
  <si>
    <t>จำนวนคนปี 2567</t>
  </si>
  <si>
    <t>GHG ปี 2567 (kgCO2e)</t>
  </si>
  <si>
    <t>GHG ปี 2567 (kgCO2e/คน)</t>
  </si>
  <si>
    <t>ผลต่างระหว่างปี 2567 และ 2568 (kgCO2e/คน)</t>
  </si>
  <si>
    <t>ผลต่างระหว่างปี 2567 และ 2568 (kgCO2e)</t>
  </si>
  <si>
    <t>น้ำมัน Gasohol 91,95</t>
  </si>
  <si>
    <t>(ทบทวนค่า EF จาก อบก.วันที่ 16-1-2568)</t>
  </si>
  <si>
    <t>น้ำมัน Diesel B7</t>
  </si>
  <si>
    <t>น้ำมัน Diesel B20</t>
  </si>
  <si>
    <t>น้ำมัน Gasohol E20</t>
  </si>
  <si>
    <t>น้ำมัน Gasohol E85</t>
  </si>
  <si>
    <t>น้ำมัน Gasohol 91, 95 ( E10 )</t>
  </si>
  <si>
    <t>https://thaicarbonlabel.tgo.or.th/tools/files.php?mod=YjNKbllXNXBlbUYwYVc5dVgyVnRhWE56YVc5dQ&amp;type=WDBaSlRFVlQ&amp;files=TXc9PQ</t>
  </si>
  <si>
    <t>2. Scope 1 และ 2 สืบค้นข้อมูล บังคับใช้วันที่ 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</si>
</sst>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(* #,##0.00_);_(* \(#,##0.00\);_(* &quot;-&quot;??_);_(@_)"/>
    <numFmt numFmtId="188" formatCode="0.0000"/>
    <numFmt numFmtId="189" formatCode="_-* #,##0_-;\-* #,##0_-;_-* &quot;-&quot;??_-;_-@_-"/>
    <numFmt numFmtId="190" formatCode="#,##0.00_ ;\-#,##0.00\ "/>
    <numFmt numFmtId="195" formatCode="_-* #,##0.0_-;\-* #,##0.0_-;_-* &quot;-&quot;??_-;_-@_-"/>
  </numFmts>
  <fonts count="46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Cordia New"/>
      <family val="2"/>
    </font>
    <font>
      <b/>
      <sz val="16"/>
      <color rgb="FF0000FF"/>
      <name val="Cordia New"/>
      <family val="2"/>
    </font>
    <font>
      <u/>
      <sz val="9.35"/>
      <color theme="10"/>
      <name val="Tahoma"/>
      <family val="2"/>
      <charset val="222"/>
    </font>
    <font>
      <sz val="11"/>
      <color theme="1"/>
      <name val="Tahoma"/>
      <family val="2"/>
      <scheme val="minor"/>
    </font>
    <font>
      <u/>
      <sz val="11"/>
      <color theme="10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22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TH SarabunPSK"/>
      <family val="2"/>
      <charset val="222"/>
    </font>
    <font>
      <b/>
      <sz val="18"/>
      <name val="Cordia New"/>
      <family val="2"/>
      <charset val="222"/>
    </font>
    <font>
      <b/>
      <sz val="16"/>
      <color rgb="FF000000"/>
      <name val="TH Sarabun New"/>
      <family val="2"/>
      <charset val="222"/>
    </font>
    <font>
      <b/>
      <sz val="20"/>
      <name val="Cordia New"/>
      <family val="2"/>
      <charset val="222"/>
    </font>
    <font>
      <sz val="24"/>
      <name val="Cordia New"/>
      <family val="2"/>
      <charset val="222"/>
    </font>
    <font>
      <sz val="16"/>
      <color rgb="FF000000"/>
      <name val="TH Sarabun New"/>
      <family val="2"/>
      <charset val="222"/>
    </font>
    <font>
      <b/>
      <sz val="24"/>
      <name val="Cordia New"/>
      <family val="2"/>
      <charset val="222"/>
    </font>
    <font>
      <b/>
      <sz val="28"/>
      <name val="Cordia New"/>
      <family val="2"/>
      <charset val="222"/>
    </font>
    <font>
      <sz val="16"/>
      <name val="TH Sarabun New"/>
      <family val="2"/>
      <charset val="222"/>
    </font>
    <font>
      <sz val="24"/>
      <color rgb="FF000000"/>
      <name val="TH Sarabun New"/>
      <family val="2"/>
      <charset val="222"/>
    </font>
    <font>
      <b/>
      <sz val="36"/>
      <name val="Cordia New"/>
      <family val="2"/>
      <charset val="222"/>
    </font>
    <font>
      <b/>
      <sz val="24"/>
      <name val="Cordia New"/>
      <family val="2"/>
    </font>
    <font>
      <sz val="18"/>
      <color rgb="FF000000"/>
      <name val="TH Sarabun New"/>
      <family val="2"/>
      <charset val="222"/>
    </font>
    <font>
      <sz val="18"/>
      <name val="Cordia New"/>
      <family val="2"/>
      <charset val="222"/>
    </font>
    <font>
      <sz val="26"/>
      <name val="Cordia New"/>
      <family val="2"/>
      <charset val="222"/>
    </font>
    <font>
      <b/>
      <sz val="26"/>
      <name val="Cordia New"/>
      <family val="2"/>
    </font>
    <font>
      <b/>
      <sz val="18"/>
      <color rgb="FF000000"/>
      <name val="TH Sarabun New"/>
      <family val="2"/>
    </font>
    <font>
      <sz val="26"/>
      <name val="TH Sarabun New"/>
      <family val="2"/>
      <charset val="222"/>
    </font>
    <font>
      <b/>
      <u/>
      <sz val="26"/>
      <color rgb="FFFF0000"/>
      <name val="TH Sarabun New"/>
      <family val="2"/>
    </font>
    <font>
      <sz val="18"/>
      <color theme="1"/>
      <name val="AngsanaUPC"/>
      <family val="1"/>
      <charset val="222"/>
    </font>
    <font>
      <sz val="22"/>
      <name val="Cordia New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  <fill>
      <patternFill patternType="solid">
        <fgColor rgb="FFA7D59F"/>
        <bgColor indexed="64"/>
      </patternFill>
    </fill>
    <fill>
      <patternFill patternType="solid">
        <fgColor rgb="FFA7D59F"/>
        <bgColor rgb="FFA7D59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187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22" fillId="0" borderId="0" applyFont="0" applyFill="0" applyBorder="0" applyAlignment="0" applyProtection="0"/>
  </cellStyleXfs>
  <cellXfs count="269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3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89" fontId="2" fillId="3" borderId="1" xfId="0" applyNumberFormat="1" applyFont="1" applyFill="1" applyBorder="1" applyAlignment="1">
      <alignment horizontal="center"/>
    </xf>
    <xf numFmtId="43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189" fontId="6" fillId="2" borderId="1" xfId="1" applyNumberFormat="1" applyFont="1" applyFill="1" applyBorder="1"/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3" fillId="3" borderId="0" xfId="0" applyFont="1" applyFill="1" applyAlignment="1">
      <alignment vertical="center"/>
    </xf>
    <xf numFmtId="0" fontId="13" fillId="3" borderId="9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vertical="center" wrapText="1"/>
    </xf>
    <xf numFmtId="188" fontId="1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190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right" vertical="center"/>
    </xf>
    <xf numFmtId="4" fontId="13" fillId="3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top" wrapText="1"/>
    </xf>
    <xf numFmtId="4" fontId="13" fillId="3" borderId="0" xfId="0" applyNumberFormat="1" applyFont="1" applyFill="1" applyAlignment="1">
      <alignment horizontal="center" vertical="top" wrapText="1"/>
    </xf>
    <xf numFmtId="1" fontId="13" fillId="3" borderId="0" xfId="0" applyNumberFormat="1" applyFont="1" applyFill="1" applyAlignment="1">
      <alignment horizontal="center" vertical="top" wrapText="1"/>
    </xf>
    <xf numFmtId="0" fontId="12" fillId="3" borderId="0" xfId="0" applyFont="1" applyFill="1" applyAlignment="1">
      <alignment horizontal="center" vertical="top" wrapText="1"/>
    </xf>
    <xf numFmtId="0" fontId="15" fillId="3" borderId="1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/>
    </xf>
    <xf numFmtId="0" fontId="12" fillId="3" borderId="0" xfId="0" applyFont="1" applyFill="1" applyAlignment="1">
      <alignment horizontal="right" vertical="center"/>
    </xf>
    <xf numFmtId="4" fontId="12" fillId="3" borderId="0" xfId="0" applyNumberFormat="1" applyFont="1" applyFill="1" applyAlignment="1">
      <alignment horizontal="center" vertical="center" wrapText="1"/>
    </xf>
    <xf numFmtId="0" fontId="8" fillId="3" borderId="0" xfId="0" applyFont="1" applyFill="1"/>
    <xf numFmtId="0" fontId="13" fillId="3" borderId="0" xfId="0" applyFont="1" applyFill="1" applyAlignment="1">
      <alignment horizontal="center" vertical="center"/>
    </xf>
    <xf numFmtId="189" fontId="14" fillId="3" borderId="1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88" fontId="13" fillId="3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0" fontId="13" fillId="0" borderId="1" xfId="3" applyFont="1" applyBorder="1" applyAlignment="1" applyProtection="1">
      <alignment vertical="center"/>
    </xf>
    <xf numFmtId="0" fontId="13" fillId="3" borderId="0" xfId="3" applyFont="1" applyFill="1" applyAlignment="1" applyProtection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0" fontId="23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wrapText="1"/>
    </xf>
    <xf numFmtId="0" fontId="23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23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right" vertical="center"/>
    </xf>
    <xf numFmtId="0" fontId="24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right" vertical="center"/>
    </xf>
    <xf numFmtId="4" fontId="24" fillId="3" borderId="0" xfId="0" applyNumberFormat="1" applyFont="1" applyFill="1" applyAlignment="1">
      <alignment horizontal="center" vertical="center" wrapText="1"/>
    </xf>
    <xf numFmtId="0" fontId="24" fillId="3" borderId="0" xfId="3" applyFont="1" applyFill="1" applyAlignment="1" applyProtection="1">
      <alignment vertical="center"/>
    </xf>
    <xf numFmtId="0" fontId="24" fillId="3" borderId="0" xfId="0" applyFont="1" applyFill="1" applyAlignment="1">
      <alignment horizontal="center" vertical="top" wrapText="1"/>
    </xf>
    <xf numFmtId="4" fontId="24" fillId="3" borderId="0" xfId="0" applyNumberFormat="1" applyFont="1" applyFill="1" applyAlignment="1">
      <alignment horizontal="center" vertical="top" wrapText="1"/>
    </xf>
    <xf numFmtId="1" fontId="24" fillId="3" borderId="0" xfId="0" applyNumberFormat="1" applyFont="1" applyFill="1" applyAlignment="1">
      <alignment horizontal="center" vertical="top" wrapText="1"/>
    </xf>
    <xf numFmtId="0" fontId="27" fillId="10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 vertical="top" wrapText="1"/>
    </xf>
    <xf numFmtId="4" fontId="24" fillId="3" borderId="1" xfId="0" applyNumberFormat="1" applyFont="1" applyFill="1" applyBorder="1" applyAlignment="1">
      <alignment horizontal="center" vertical="top" wrapText="1"/>
    </xf>
    <xf numFmtId="0" fontId="23" fillId="3" borderId="0" xfId="0" applyFont="1" applyFill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2" fontId="13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wrapText="1"/>
    </xf>
    <xf numFmtId="0" fontId="24" fillId="3" borderId="1" xfId="0" applyFont="1" applyFill="1" applyBorder="1" applyAlignment="1">
      <alignment horizontal="right" wrapText="1"/>
    </xf>
    <xf numFmtId="0" fontId="24" fillId="3" borderId="1" xfId="0" applyFont="1" applyFill="1" applyBorder="1"/>
    <xf numFmtId="0" fontId="24" fillId="3" borderId="1" xfId="0" applyFont="1" applyFill="1" applyBorder="1" applyAlignment="1">
      <alignment horizontal="right"/>
    </xf>
    <xf numFmtId="188" fontId="24" fillId="3" borderId="1" xfId="0" applyNumberFormat="1" applyFont="1" applyFill="1" applyBorder="1" applyAlignment="1">
      <alignment horizontal="right" wrapText="1"/>
    </xf>
    <xf numFmtId="4" fontId="24" fillId="3" borderId="1" xfId="0" applyNumberFormat="1" applyFont="1" applyFill="1" applyBorder="1" applyAlignment="1">
      <alignment horizontal="right" wrapText="1"/>
    </xf>
    <xf numFmtId="4" fontId="24" fillId="3" borderId="1" xfId="0" applyNumberFormat="1" applyFont="1" applyFill="1" applyBorder="1"/>
    <xf numFmtId="188" fontId="24" fillId="3" borderId="1" xfId="0" applyNumberFormat="1" applyFont="1" applyFill="1" applyBorder="1" applyAlignment="1">
      <alignment horizontal="right"/>
    </xf>
    <xf numFmtId="189" fontId="25" fillId="3" borderId="1" xfId="0" applyNumberFormat="1" applyFont="1" applyFill="1" applyBorder="1" applyAlignment="1">
      <alignment horizontal="center"/>
    </xf>
    <xf numFmtId="2" fontId="24" fillId="3" borderId="1" xfId="0" applyNumberFormat="1" applyFont="1" applyFill="1" applyBorder="1" applyAlignment="1">
      <alignment horizontal="center"/>
    </xf>
    <xf numFmtId="190" fontId="24" fillId="3" borderId="1" xfId="0" applyNumberFormat="1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4" fillId="3" borderId="0" xfId="3" applyFont="1" applyFill="1" applyBorder="1" applyAlignment="1" applyProtection="1">
      <alignment horizontal="center"/>
    </xf>
    <xf numFmtId="0" fontId="24" fillId="3" borderId="0" xfId="0" applyFont="1" applyFill="1" applyAlignment="1">
      <alignment horizontal="center" wrapText="1"/>
    </xf>
    <xf numFmtId="4" fontId="24" fillId="3" borderId="0" xfId="0" applyNumberFormat="1" applyFont="1" applyFill="1" applyAlignment="1">
      <alignment horizontal="right" wrapText="1"/>
    </xf>
    <xf numFmtId="0" fontId="23" fillId="3" borderId="0" xfId="0" applyFont="1" applyFill="1" applyAlignment="1">
      <alignment horizontal="center" wrapText="1"/>
    </xf>
    <xf numFmtId="0" fontId="24" fillId="3" borderId="0" xfId="0" applyFont="1" applyFill="1" applyAlignment="1">
      <alignment wrapText="1"/>
    </xf>
    <xf numFmtId="0" fontId="24" fillId="12" borderId="1" xfId="0" applyFont="1" applyFill="1" applyBorder="1" applyAlignment="1">
      <alignment horizontal="center" wrapText="1"/>
    </xf>
    <xf numFmtId="0" fontId="30" fillId="12" borderId="1" xfId="0" applyFont="1" applyFill="1" applyBorder="1" applyAlignment="1">
      <alignment horizontal="center"/>
    </xf>
    <xf numFmtId="17" fontId="30" fillId="12" borderId="1" xfId="0" applyNumberFormat="1" applyFont="1" applyFill="1" applyBorder="1" applyAlignment="1">
      <alignment horizontal="center"/>
    </xf>
    <xf numFmtId="0" fontId="24" fillId="0" borderId="1" xfId="0" applyFont="1" applyBorder="1" applyAlignment="1">
      <alignment wrapText="1"/>
    </xf>
    <xf numFmtId="43" fontId="24" fillId="3" borderId="1" xfId="7" applyFont="1" applyFill="1" applyBorder="1" applyAlignment="1">
      <alignment horizontal="center" wrapText="1"/>
    </xf>
    <xf numFmtId="43" fontId="24" fillId="3" borderId="1" xfId="7" applyFont="1" applyFill="1" applyBorder="1" applyAlignment="1">
      <alignment horizontal="center" vertical="center"/>
    </xf>
    <xf numFmtId="0" fontId="24" fillId="0" borderId="1" xfId="0" applyFont="1" applyBorder="1"/>
    <xf numFmtId="0" fontId="23" fillId="3" borderId="0" xfId="0" applyFont="1" applyFill="1" applyAlignment="1">
      <alignment wrapText="1"/>
    </xf>
    <xf numFmtId="0" fontId="24" fillId="0" borderId="1" xfId="3" applyFont="1" applyFill="1" applyBorder="1" applyAlignment="1" applyProtection="1"/>
    <xf numFmtId="0" fontId="33" fillId="0" borderId="1" xfId="0" applyFont="1" applyBorder="1"/>
    <xf numFmtId="43" fontId="24" fillId="3" borderId="1" xfId="7" applyFont="1" applyFill="1" applyBorder="1" applyAlignment="1">
      <alignment vertical="center"/>
    </xf>
    <xf numFmtId="43" fontId="23" fillId="3" borderId="1" xfId="7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0" fontId="31" fillId="10" borderId="0" xfId="0" applyFont="1" applyFill="1" applyAlignment="1">
      <alignment horizontal="left" vertical="center"/>
    </xf>
    <xf numFmtId="0" fontId="31" fillId="10" borderId="0" xfId="0" applyFont="1" applyFill="1" applyAlignment="1">
      <alignment vertical="center"/>
    </xf>
    <xf numFmtId="0" fontId="29" fillId="10" borderId="0" xfId="0" applyFont="1" applyFill="1" applyAlignment="1">
      <alignment vertical="center"/>
    </xf>
    <xf numFmtId="0" fontId="34" fillId="10" borderId="0" xfId="0" applyFont="1" applyFill="1" applyAlignment="1">
      <alignment vertical="center"/>
    </xf>
    <xf numFmtId="0" fontId="34" fillId="3" borderId="0" xfId="0" applyFont="1" applyFill="1" applyAlignment="1">
      <alignment vertical="center"/>
    </xf>
    <xf numFmtId="0" fontId="31" fillId="3" borderId="0" xfId="0" applyFont="1" applyFill="1" applyAlignment="1">
      <alignment horizontal="left" vertical="center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horizontal="left" vertical="center"/>
    </xf>
    <xf numFmtId="0" fontId="31" fillId="3" borderId="0" xfId="0" applyFont="1" applyFill="1" applyAlignment="1">
      <alignment vertical="center"/>
    </xf>
    <xf numFmtId="2" fontId="29" fillId="3" borderId="0" xfId="0" applyNumberFormat="1" applyFont="1" applyFill="1" applyAlignment="1">
      <alignment vertical="center"/>
    </xf>
    <xf numFmtId="0" fontId="31" fillId="3" borderId="0" xfId="0" applyFont="1" applyFill="1" applyAlignment="1">
      <alignment vertical="center" wrapText="1"/>
    </xf>
    <xf numFmtId="0" fontId="24" fillId="3" borderId="0" xfId="3" applyFont="1" applyFill="1" applyBorder="1" applyAlignment="1" applyProtection="1">
      <alignment horizontal="left"/>
    </xf>
    <xf numFmtId="0" fontId="23" fillId="3" borderId="0" xfId="0" applyFont="1" applyFill="1" applyAlignment="1">
      <alignment horizontal="left" vertical="top" wrapText="1"/>
    </xf>
    <xf numFmtId="0" fontId="23" fillId="3" borderId="0" xfId="0" applyFont="1" applyFill="1" applyAlignment="1">
      <alignment horizontal="left" wrapText="1"/>
    </xf>
    <xf numFmtId="0" fontId="24" fillId="3" borderId="0" xfId="0" applyFont="1" applyFill="1" applyAlignment="1">
      <alignment horizontal="left" wrapText="1"/>
    </xf>
    <xf numFmtId="0" fontId="34" fillId="13" borderId="0" xfId="0" applyFont="1" applyFill="1" applyAlignment="1">
      <alignment vertical="center"/>
    </xf>
    <xf numFmtId="0" fontId="23" fillId="3" borderId="14" xfId="0" applyFont="1" applyFill="1" applyBorder="1" applyAlignment="1">
      <alignment vertical="center"/>
    </xf>
    <xf numFmtId="195" fontId="24" fillId="3" borderId="1" xfId="7" applyNumberFormat="1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36" fillId="10" borderId="0" xfId="0" applyFont="1" applyFill="1" applyAlignment="1">
      <alignment horizontal="right" vertical="center"/>
    </xf>
    <xf numFmtId="0" fontId="36" fillId="10" borderId="0" xfId="0" applyFont="1" applyFill="1" applyAlignment="1">
      <alignment horizontal="left" vertical="center"/>
    </xf>
    <xf numFmtId="43" fontId="24" fillId="3" borderId="0" xfId="7" applyFont="1" applyFill="1" applyBorder="1" applyAlignment="1">
      <alignment horizontal="center" vertical="center"/>
    </xf>
    <xf numFmtId="43" fontId="37" fillId="3" borderId="1" xfId="0" applyNumberFormat="1" applyFont="1" applyFill="1" applyBorder="1" applyAlignment="1">
      <alignment vertical="center"/>
    </xf>
    <xf numFmtId="43" fontId="38" fillId="3" borderId="1" xfId="7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vertical="center"/>
    </xf>
    <xf numFmtId="0" fontId="33" fillId="3" borderId="0" xfId="0" applyFont="1" applyFill="1"/>
    <xf numFmtId="0" fontId="38" fillId="3" borderId="1" xfId="0" applyFont="1" applyFill="1" applyBorder="1" applyAlignment="1">
      <alignment horizontal="left" wrapText="1"/>
    </xf>
    <xf numFmtId="0" fontId="41" fillId="3" borderId="1" xfId="0" applyFont="1" applyFill="1" applyBorder="1" applyAlignment="1">
      <alignment horizontal="center"/>
    </xf>
    <xf numFmtId="0" fontId="35" fillId="3" borderId="0" xfId="0" applyFont="1" applyFill="1" applyAlignment="1">
      <alignment vertical="center"/>
    </xf>
    <xf numFmtId="0" fontId="40" fillId="3" borderId="0" xfId="0" applyFont="1" applyFill="1" applyAlignment="1">
      <alignment vertical="center" wrapText="1"/>
    </xf>
    <xf numFmtId="0" fontId="38" fillId="3" borderId="1" xfId="0" applyFont="1" applyFill="1" applyBorder="1" applyAlignment="1">
      <alignment horizontal="left"/>
    </xf>
    <xf numFmtId="0" fontId="30" fillId="3" borderId="0" xfId="0" applyFont="1" applyFill="1" applyAlignment="1">
      <alignment horizontal="center"/>
    </xf>
    <xf numFmtId="0" fontId="32" fillId="3" borderId="0" xfId="0" applyFont="1" applyFill="1" applyAlignment="1">
      <alignment vertical="center"/>
    </xf>
    <xf numFmtId="0" fontId="42" fillId="3" borderId="0" xfId="0" applyFont="1" applyFill="1"/>
    <xf numFmtId="43" fontId="39" fillId="3" borderId="0" xfId="7" applyFont="1" applyFill="1" applyBorder="1" applyAlignment="1">
      <alignment horizontal="center" vertical="center"/>
    </xf>
    <xf numFmtId="0" fontId="43" fillId="3" borderId="0" xfId="0" applyFont="1" applyFill="1"/>
    <xf numFmtId="0" fontId="24" fillId="3" borderId="2" xfId="0" applyFont="1" applyFill="1" applyBorder="1" applyAlignment="1">
      <alignment horizontal="left" wrapText="1"/>
    </xf>
    <xf numFmtId="187" fontId="6" fillId="3" borderId="1" xfId="5" applyFont="1" applyFill="1" applyBorder="1"/>
    <xf numFmtId="4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43" fontId="6" fillId="3" borderId="1" xfId="7" applyFont="1" applyFill="1" applyBorder="1"/>
    <xf numFmtId="0" fontId="13" fillId="0" borderId="1" xfId="0" applyFont="1" applyBorder="1" applyAlignment="1">
      <alignment vertical="center" wrapText="1"/>
    </xf>
    <xf numFmtId="188" fontId="13" fillId="0" borderId="1" xfId="0" applyNumberFormat="1" applyFont="1" applyBorder="1" applyAlignment="1">
      <alignment horizontal="right" vertical="center" wrapText="1"/>
    </xf>
    <xf numFmtId="43" fontId="6" fillId="0" borderId="1" xfId="7" applyFont="1" applyFill="1" applyBorder="1"/>
    <xf numFmtId="4" fontId="13" fillId="0" borderId="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43" fontId="1" fillId="3" borderId="1" xfId="7" applyFont="1" applyFill="1" applyBorder="1"/>
    <xf numFmtId="0" fontId="2" fillId="14" borderId="0" xfId="0" applyFont="1" applyFill="1" applyAlignment="1">
      <alignment horizontal="center" wrapText="1"/>
    </xf>
    <xf numFmtId="0" fontId="2" fillId="5" borderId="1" xfId="0" applyFont="1" applyFill="1" applyBorder="1"/>
    <xf numFmtId="43" fontId="6" fillId="2" borderId="1" xfId="1" applyNumberFormat="1" applyFont="1" applyFill="1" applyBorder="1"/>
    <xf numFmtId="0" fontId="45" fillId="3" borderId="0" xfId="0" applyFont="1" applyFill="1" applyAlignment="1">
      <alignment vertical="center"/>
    </xf>
    <xf numFmtId="0" fontId="45" fillId="3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0" xfId="0" applyFont="1" applyAlignment="1">
      <alignment vertical="center"/>
    </xf>
    <xf numFmtId="188" fontId="24" fillId="0" borderId="1" xfId="0" applyNumberFormat="1" applyFont="1" applyBorder="1" applyAlignment="1">
      <alignment horizontal="right" wrapText="1"/>
    </xf>
    <xf numFmtId="0" fontId="24" fillId="0" borderId="1" xfId="0" applyFont="1" applyBorder="1" applyAlignment="1">
      <alignment horizontal="center" wrapText="1"/>
    </xf>
    <xf numFmtId="4" fontId="24" fillId="0" borderId="1" xfId="0" applyNumberFormat="1" applyFont="1" applyBorder="1" applyAlignment="1">
      <alignment horizontal="right" wrapText="1"/>
    </xf>
    <xf numFmtId="4" fontId="24" fillId="0" borderId="1" xfId="0" applyNumberFormat="1" applyFont="1" applyBorder="1"/>
    <xf numFmtId="43" fontId="24" fillId="0" borderId="1" xfId="7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35" fillId="1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left" vertical="center" wrapText="1"/>
    </xf>
    <xf numFmtId="0" fontId="26" fillId="3" borderId="1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left" wrapText="1"/>
    </xf>
    <xf numFmtId="0" fontId="33" fillId="3" borderId="0" xfId="0" applyFont="1" applyFill="1" applyAlignment="1">
      <alignment horizontal="left"/>
    </xf>
    <xf numFmtId="0" fontId="24" fillId="3" borderId="0" xfId="0" applyFont="1" applyFill="1" applyAlignment="1">
      <alignment horizontal="left"/>
    </xf>
    <xf numFmtId="0" fontId="24" fillId="3" borderId="0" xfId="3" applyFont="1" applyFill="1" applyBorder="1" applyAlignment="1" applyProtection="1">
      <alignment horizontal="left"/>
    </xf>
    <xf numFmtId="0" fontId="26" fillId="3" borderId="10" xfId="0" applyFont="1" applyFill="1" applyBorder="1" applyAlignment="1">
      <alignment horizontal="center" vertical="center"/>
    </xf>
    <xf numFmtId="0" fontId="26" fillId="3" borderId="12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wrapText="1"/>
    </xf>
    <xf numFmtId="0" fontId="40" fillId="3" borderId="15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0" fontId="32" fillId="13" borderId="0" xfId="0" applyFont="1" applyFill="1" applyAlignment="1">
      <alignment horizontal="center" vertical="center" wrapText="1"/>
    </xf>
    <xf numFmtId="0" fontId="32" fillId="13" borderId="0" xfId="0" applyFont="1" applyFill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/>
    </xf>
    <xf numFmtId="0" fontId="26" fillId="3" borderId="7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center"/>
    </xf>
    <xf numFmtId="0" fontId="27" fillId="10" borderId="1" xfId="0" applyFont="1" applyFill="1" applyBorder="1" applyAlignment="1">
      <alignment horizontal="center"/>
    </xf>
    <xf numFmtId="0" fontId="24" fillId="0" borderId="1" xfId="3" applyFont="1" applyBorder="1" applyAlignment="1" applyProtection="1">
      <alignment horizontal="center"/>
    </xf>
    <xf numFmtId="0" fontId="23" fillId="2" borderId="5" xfId="0" applyFont="1" applyFill="1" applyBorder="1" applyAlignment="1">
      <alignment horizontal="left" wrapText="1"/>
    </xf>
    <xf numFmtId="0" fontId="23" fillId="2" borderId="2" xfId="0" applyFont="1" applyFill="1" applyBorder="1" applyAlignment="1">
      <alignment horizontal="left" wrapText="1"/>
    </xf>
    <xf numFmtId="0" fontId="23" fillId="9" borderId="5" xfId="0" applyFont="1" applyFill="1" applyBorder="1" applyAlignment="1">
      <alignment horizontal="left" wrapText="1"/>
    </xf>
    <xf numFmtId="0" fontId="23" fillId="9" borderId="2" xfId="0" applyFont="1" applyFill="1" applyBorder="1" applyAlignment="1">
      <alignment horizontal="left" wrapText="1"/>
    </xf>
    <xf numFmtId="0" fontId="23" fillId="3" borderId="5" xfId="0" applyFont="1" applyFill="1" applyBorder="1" applyAlignment="1">
      <alignment horizontal="left" wrapText="1"/>
    </xf>
    <xf numFmtId="0" fontId="23" fillId="3" borderId="2" xfId="0" applyFont="1" applyFill="1" applyBorder="1" applyAlignment="1">
      <alignment horizontal="left" wrapText="1"/>
    </xf>
    <xf numFmtId="0" fontId="24" fillId="3" borderId="5" xfId="0" applyFont="1" applyFill="1" applyBorder="1" applyAlignment="1">
      <alignment horizontal="left" wrapText="1"/>
    </xf>
    <xf numFmtId="0" fontId="24" fillId="3" borderId="2" xfId="0" applyFont="1" applyFill="1" applyBorder="1" applyAlignment="1">
      <alignment horizontal="left" wrapText="1"/>
    </xf>
    <xf numFmtId="0" fontId="24" fillId="3" borderId="5" xfId="0" applyFont="1" applyFill="1" applyBorder="1" applyAlignment="1">
      <alignment horizontal="left"/>
    </xf>
    <xf numFmtId="0" fontId="24" fillId="3" borderId="2" xfId="0" applyFont="1" applyFill="1" applyBorder="1" applyAlignment="1">
      <alignment horizontal="left"/>
    </xf>
    <xf numFmtId="0" fontId="24" fillId="0" borderId="5" xfId="3" applyFont="1" applyFill="1" applyBorder="1" applyAlignment="1" applyProtection="1">
      <alignment horizontal="left"/>
    </xf>
    <xf numFmtId="0" fontId="24" fillId="0" borderId="2" xfId="3" applyFont="1" applyFill="1" applyBorder="1" applyAlignment="1" applyProtection="1">
      <alignment horizontal="left"/>
    </xf>
    <xf numFmtId="0" fontId="31" fillId="3" borderId="0" xfId="0" applyFont="1" applyFill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15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  <xf numFmtId="0" fontId="24" fillId="3" borderId="5" xfId="0" applyFont="1" applyFill="1" applyBorder="1" applyAlignment="1">
      <alignment wrapText="1"/>
    </xf>
    <xf numFmtId="0" fontId="23" fillId="0" borderId="1" xfId="0" applyFont="1" applyFill="1" applyBorder="1" applyAlignment="1">
      <alignment horizontal="center" wrapText="1"/>
    </xf>
    <xf numFmtId="0" fontId="24" fillId="0" borderId="5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188" fontId="6" fillId="0" borderId="1" xfId="0" applyNumberFormat="1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center" wrapText="1"/>
    </xf>
    <xf numFmtId="4" fontId="24" fillId="0" borderId="1" xfId="0" applyNumberFormat="1" applyFont="1" applyFill="1" applyBorder="1" applyAlignment="1">
      <alignment horizontal="right" wrapText="1"/>
    </xf>
    <xf numFmtId="187" fontId="6" fillId="0" borderId="1" xfId="5" applyFont="1" applyFill="1" applyBorder="1"/>
    <xf numFmtId="43" fontId="44" fillId="0" borderId="1" xfId="7" applyFont="1" applyFill="1" applyBorder="1"/>
    <xf numFmtId="4" fontId="24" fillId="0" borderId="1" xfId="0" applyNumberFormat="1" applyFont="1" applyFill="1" applyBorder="1"/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</cellXfs>
  <cellStyles count="8">
    <cellStyle name="Comma 2" xfId="2" xr:uid="{00000000-0005-0000-0000-000000000000}"/>
    <cellStyle name="Hyperlink" xfId="3" builtinId="8"/>
    <cellStyle name="Hyperlink 2" xfId="6" xr:uid="{BBD1433B-BAAD-47F5-9F88-3E089F30A4FA}"/>
    <cellStyle name="Normal 2 2" xfId="1" xr:uid="{00000000-0005-0000-0000-000003000000}"/>
    <cellStyle name="จุลภาค" xfId="7" builtinId="3"/>
    <cellStyle name="จุลภาค 2" xfId="5" xr:uid="{EB3300E9-327F-4046-AFC2-70102A598B3E}"/>
    <cellStyle name="ปกติ" xfId="0" builtinId="0"/>
    <cellStyle name="ปกติ 2" xfId="4" xr:uid="{7007CF4D-58A6-46DB-B343-76D7E8A1C14A}"/>
  </cellStyles>
  <dxfs count="0"/>
  <tableStyles count="0" defaultTableStyle="TableStyleMedium9" defaultPivotStyle="PivotStyleLight16"/>
  <colors>
    <mruColors>
      <color rgb="FFA7D59F"/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54102371696017E-2"/>
          <c:y val="0.17540597527046786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873-422C-984A-177700E2D5D3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7873-422C-984A-177700E2D5D3}"/>
              </c:ext>
            </c:extLst>
          </c:dPt>
          <c:cat>
            <c:strRef>
              <c:f>'สรุปการคำนวณ ปี .......'!$B$38:$B$40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'สรุปการคำนวณ ปี .......'!$C$38:$C$40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3-422C-984A-177700E2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54102371696017E-2"/>
          <c:y val="0.2416932427601001"/>
          <c:w val="0.88642617587069072"/>
          <c:h val="0.6358996884416977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633-4B7B-B685-15DD7F4DCC25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A633-4B7B-B685-15DD7F4DCC2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8FC-452D-B550-34B8A2908023}"/>
              </c:ext>
            </c:extLst>
          </c:dPt>
          <c:cat>
            <c:strRef>
              <c:f>'สรุปการคำนวณ ปี 2569'!$C$43:$C$46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2569'!$E$43:$E$46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3-4B7B-B685-15DD7F4D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95105232"/>
        <c:axId val="-1695101968"/>
      </c:bar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8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2000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800" b="1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/>
              <a:t>การเปรียบเทียบปริมาณก๊าซเรือนกระจก</a:t>
            </a:r>
            <a:r>
              <a:rPr lang="en-US" sz="2400"/>
              <a:t>(tCO2e)</a:t>
            </a:r>
            <a:r>
              <a:rPr lang="th-TH" sz="2400"/>
              <a:t> </a:t>
            </a:r>
          </a:p>
          <a:p>
            <a:pPr>
              <a:defRPr sz="2400"/>
            </a:pPr>
            <a:r>
              <a:rPr lang="th-TH" sz="2400"/>
              <a:t>ปี </a:t>
            </a:r>
            <a:r>
              <a:rPr lang="en-US" sz="2400"/>
              <a:t>2567 </a:t>
            </a:r>
            <a:r>
              <a:rPr lang="th-TH" sz="2400"/>
              <a:t>และ </a:t>
            </a:r>
            <a:r>
              <a:rPr lang="en-US" sz="2400"/>
              <a:t>2568</a:t>
            </a:r>
            <a:endParaRPr lang="th-TH" sz="2400"/>
          </a:p>
        </c:rich>
      </c:tx>
      <c:layout>
        <c:manualLayout>
          <c:xMode val="edge"/>
          <c:yMode val="edge"/>
          <c:x val="0.19144163393607677"/>
          <c:y val="2.06451654854285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9.625664643346292E-2"/>
          <c:y val="0.26316774461117493"/>
          <c:w val="0.89014039179371862"/>
          <c:h val="0.623445999176225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2569'!$D$42</c:f>
              <c:strCache>
                <c:ptCount val="1"/>
                <c:pt idx="0">
                  <c:v>ปี 2567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2569'!$C$43:$C$46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2569'!$D$43:$D$46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B-4A13-8DC1-49BBE0B7489C}"/>
            </c:ext>
          </c:extLst>
        </c:ser>
        <c:ser>
          <c:idx val="1"/>
          <c:order val="1"/>
          <c:tx>
            <c:strRef>
              <c:f>'สรุปการคำนวณ ปี 2569'!$E$42</c:f>
              <c:strCache>
                <c:ptCount val="1"/>
                <c:pt idx="0">
                  <c:v>ปี 2568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2569'!$C$43:$C$46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2569'!$E$43:$E$46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B-4A13-8DC1-49BBE0B74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3236687"/>
        <c:axId val="1144452095"/>
      </c:barChart>
      <c:catAx>
        <c:axId val="146323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4452095"/>
        <c:crosses val="autoZero"/>
        <c:auto val="1"/>
        <c:lblAlgn val="ctr"/>
        <c:lblOffset val="100"/>
        <c:noMultiLvlLbl val="0"/>
      </c:catAx>
      <c:valAx>
        <c:axId val="1144452095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36687"/>
        <c:crosses val="autoZero"/>
        <c:crossBetween val="between"/>
        <c:majorUnit val="2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kgCO2e) </a:t>
            </a:r>
            <a:r>
              <a:rPr lang="th-TH" b="1"/>
              <a:t>ของปี </a:t>
            </a:r>
            <a:r>
              <a:rPr lang="en-US" b="1"/>
              <a:t>2567</a:t>
            </a:r>
            <a:r>
              <a:rPr lang="th-TH" b="1"/>
              <a:t>และ </a:t>
            </a:r>
            <a:r>
              <a:rPr lang="en-US" b="1"/>
              <a:t>2568</a:t>
            </a:r>
            <a:endParaRPr lang="th-TH" b="1"/>
          </a:p>
        </c:rich>
      </c:tx>
      <c:layout>
        <c:manualLayout>
          <c:xMode val="edge"/>
          <c:yMode val="edge"/>
          <c:x val="0.24385340020477639"/>
          <c:y val="4.62549315554487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7935977837854811"/>
          <c:y val="0.16504600577739656"/>
          <c:w val="0.80988884756968149"/>
          <c:h val="0.62369891449906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2569'!$C$65</c:f>
              <c:strCache>
                <c:ptCount val="1"/>
                <c:pt idx="0">
                  <c:v>GHG ปี 2568 (kgCO2e)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2569'!$D$53:$Q$53</c15:sqref>
                  </c15:fullRef>
                </c:ext>
              </c:extLst>
              <c:f>('สรุปการคำนวณ ปี 2569'!$D$53:$O$53,'สรุปการคำนวณ ปี 2569'!$Q$53)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2569'!$D$65:$Q$65</c15:sqref>
                  </c15:fullRef>
                </c:ext>
              </c:extLst>
              <c:f>('สรุปการคำนวณ ปี 2569'!$D$65:$O$65,'สรุปการคำนวณ ปี 2569'!$Q$65)</c:f>
              <c:numCache>
                <c:formatCode>_(* #,##0.00_);_(* \(#,##0.00\);_(*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9-46EE-9577-61EE34296578}"/>
            </c:ext>
          </c:extLst>
        </c:ser>
        <c:ser>
          <c:idx val="1"/>
          <c:order val="1"/>
          <c:tx>
            <c:strRef>
              <c:f>'สรุปการคำนวณ ปี 2569'!$C$66</c:f>
              <c:strCache>
                <c:ptCount val="1"/>
                <c:pt idx="0">
                  <c:v>GHG ปี 2567 (kgCO2e)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2569'!$D$53:$Q$53</c15:sqref>
                  </c15:fullRef>
                </c:ext>
              </c:extLst>
              <c:f>('สรุปการคำนวณ ปี 2569'!$D$53:$O$53,'สรุปการคำนวณ ปี 2569'!$Q$53)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2569'!$D$66:$Q$66</c15:sqref>
                  </c15:fullRef>
                </c:ext>
              </c:extLst>
              <c:f>('สรุปการคำนวณ ปี 2569'!$D$66:$O$66,'สรุปการคำนวณ ปี 2569'!$Q$66)</c:f>
              <c:numCache>
                <c:formatCode>_(* #,##0.00_);_(* \(#,##0.00\);_(*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9-46EE-9577-61EE3429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73880127"/>
        <c:axId val="896151599"/>
      </c:barChart>
      <c:catAx>
        <c:axId val="157388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896151599"/>
        <c:crosses val="autoZero"/>
        <c:auto val="1"/>
        <c:lblAlgn val="ctr"/>
        <c:lblOffset val="100"/>
        <c:noMultiLvlLbl val="0"/>
      </c:catAx>
      <c:valAx>
        <c:axId val="896151599"/>
        <c:scaling>
          <c:orientation val="minMax"/>
          <c:max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80127"/>
        <c:crosses val="autoZero"/>
        <c:crossBetween val="between"/>
        <c:majorUnit val="2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20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การเปรียบเทียบปริมาณก๊าซเรือนกระจกต่อคน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kgCO2e/</a:t>
            </a:r>
            <a:r>
              <a:rPr lang="th-TH" b="1"/>
              <a:t>คน</a:t>
            </a:r>
            <a:r>
              <a:rPr lang="en-US" b="1"/>
              <a:t>) </a:t>
            </a:r>
            <a:r>
              <a:rPr lang="th-TH" b="1"/>
              <a:t>ของปี </a:t>
            </a:r>
            <a:r>
              <a:rPr lang="en-US" b="1"/>
              <a:t>2567 </a:t>
            </a:r>
            <a:r>
              <a:rPr lang="th-TH" b="1"/>
              <a:t>และ </a:t>
            </a:r>
            <a:r>
              <a:rPr lang="en-US" b="1"/>
              <a:t>2568</a:t>
            </a:r>
          </a:p>
        </c:rich>
      </c:tx>
      <c:layout>
        <c:manualLayout>
          <c:xMode val="edge"/>
          <c:yMode val="edge"/>
          <c:x val="0.26569295335544985"/>
          <c:y val="3.47084956485702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21237819257364404"/>
          <c:y val="0.17368421052631577"/>
          <c:w val="0.77645429473600069"/>
          <c:h val="0.61478276004973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2569'!$C$69</c:f>
              <c:strCache>
                <c:ptCount val="1"/>
                <c:pt idx="0">
                  <c:v>GHG ปี 2568 (kgCO2e/คน)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2569'!$D$53:$Q$53</c15:sqref>
                  </c15:fullRef>
                </c:ext>
              </c:extLst>
              <c:f>('สรุปการคำนวณ ปี 2569'!$D$53:$O$53,'สรุปการคำนวณ ปี 2569'!$Q$53)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2569'!$D$69:$Q$69</c15:sqref>
                  </c15:fullRef>
                </c:ext>
              </c:extLst>
              <c:f>('สรุปการคำนวณ ปี 2569'!$D$69:$O$69,'สรุปการคำนวณ ปี 2569'!$Q$69)</c:f>
              <c:numCache>
                <c:formatCode>_(* #,##0.00_);_(* \(#,##0.00\);_(*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F-4A90-A01B-895B1D2EE9D5}"/>
            </c:ext>
          </c:extLst>
        </c:ser>
        <c:ser>
          <c:idx val="1"/>
          <c:order val="1"/>
          <c:tx>
            <c:strRef>
              <c:f>'สรุปการคำนวณ ปี 2569'!$C$70</c:f>
              <c:strCache>
                <c:ptCount val="1"/>
                <c:pt idx="0">
                  <c:v>GHG ปี 2567 (kgCO2e/คน)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2569'!$D$53:$Q$53</c15:sqref>
                  </c15:fullRef>
                </c:ext>
              </c:extLst>
              <c:f>('สรุปการคำนวณ ปี 2569'!$D$53:$O$53,'สรุปการคำนวณ ปี 2569'!$Q$53)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2569'!$D$70:$Q$70</c15:sqref>
                  </c15:fullRef>
                </c:ext>
              </c:extLst>
              <c:f>('สรุปการคำนวณ ปี 2569'!$D$70:$O$70,'สรุปการคำนวณ ปี 2569'!$Q$70)</c:f>
              <c:numCache>
                <c:formatCode>_(* #,##0.00_);_(* \(#,##0.00\);_(* "-"??_);_(@_)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F-4A90-A01B-895B1D2E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73899327"/>
        <c:axId val="1394700783"/>
      </c:barChart>
      <c:catAx>
        <c:axId val="157389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394700783"/>
        <c:crosses val="autoZero"/>
        <c:auto val="1"/>
        <c:lblAlgn val="ctr"/>
        <c:lblOffset val="100"/>
        <c:noMultiLvlLbl val="0"/>
      </c:catAx>
      <c:valAx>
        <c:axId val="1394700783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99327"/>
        <c:crosses val="autoZero"/>
        <c:crossBetween val="between"/>
        <c:majorUnit val="2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20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การเปรียบเทียบปริมาณก๊าซเรือนกระจกสะสม (</a:t>
            </a:r>
            <a:r>
              <a:rPr lang="en-US"/>
              <a:t>kgCO2e) </a:t>
            </a:r>
            <a:r>
              <a:rPr lang="th-TH"/>
              <a:t>ปี 2</a:t>
            </a:r>
            <a:r>
              <a:rPr lang="en-US"/>
              <a:t>567</a:t>
            </a:r>
            <a:r>
              <a:rPr lang="th-TH"/>
              <a:t> และ 256</a:t>
            </a:r>
            <a:r>
              <a:rPr lang="en-US"/>
              <a:t>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123-4A1A-963B-1DCDECB775E0}"/>
              </c:ext>
            </c:extLst>
          </c:dPt>
          <c:cat>
            <c:strRef>
              <c:f>'สรุปการคำนวณ ปี 2569'!$C$65:$C$66</c:f>
              <c:strCache>
                <c:ptCount val="2"/>
                <c:pt idx="0">
                  <c:v>GHG ปี 2568 (kgCO2e)</c:v>
                </c:pt>
                <c:pt idx="1">
                  <c:v>GHG ปี 2567 (kgCO2e)</c:v>
                </c:pt>
              </c:strCache>
            </c:strRef>
          </c:cat>
          <c:val>
            <c:numRef>
              <c:f>'สรุปการคำนวณ ปี 2569'!$P$65:$P$66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4-4A6B-972E-7C527094F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2004943"/>
        <c:axId val="1578139167"/>
      </c:barChart>
      <c:catAx>
        <c:axId val="115200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8139167"/>
        <c:crosses val="autoZero"/>
        <c:auto val="1"/>
        <c:lblAlgn val="ctr"/>
        <c:lblOffset val="100"/>
        <c:noMultiLvlLbl val="0"/>
      </c:catAx>
      <c:valAx>
        <c:axId val="1578139167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52004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การเปรียบเทียบปริมาณก๊าซเรือนกระจกสะสมต่อคน (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/คน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)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25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67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และ 256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8</a:t>
            </a:r>
            <a:endParaRPr lang="th-TH"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</c:rich>
      </c:tx>
      <c:layout>
        <c:manualLayout>
          <c:xMode val="edge"/>
          <c:yMode val="edge"/>
          <c:x val="0.17135055009315545"/>
          <c:y val="1.9858147156688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2569'!$C$69:$C$70</c:f>
              <c:strCache>
                <c:ptCount val="2"/>
                <c:pt idx="0">
                  <c:v>GHG ปี 2568 (kgCO2e/คน)</c:v>
                </c:pt>
                <c:pt idx="1">
                  <c:v>GHG ปี 2567 (kgCO2e/คน)</c:v>
                </c:pt>
              </c:strCache>
            </c:strRef>
          </c:cat>
          <c:val>
            <c:numRef>
              <c:f>'สรุปการคำนวณ ปี 2569'!$P$69:$P$70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7-4FE4-B03D-B345CA62A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3243887"/>
        <c:axId val="1141516559"/>
      </c:barChart>
      <c:catAx>
        <c:axId val="146324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1516559"/>
        <c:crosses val="autoZero"/>
        <c:auto val="1"/>
        <c:lblAlgn val="ctr"/>
        <c:lblOffset val="100"/>
        <c:noMultiLvlLbl val="0"/>
      </c:catAx>
      <c:valAx>
        <c:axId val="1141516559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43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8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การเปรียบเทียบปริมาณก๊าซเรือนกระจกสะสมแยกตามรายการกิจกรรม (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kgCO2e) </a:t>
            </a: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25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67</a:t>
            </a: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และ 256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800" b="0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4315875157964047E-2"/>
          <c:y val="0.139616131535581"/>
          <c:w val="0.96083012396764689"/>
          <c:h val="0.597449824147004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'สรุปการคำนวณ ปี 2569'!$AB$99</c:f>
              <c:strCache>
                <c:ptCount val="1"/>
                <c:pt idx="0">
                  <c:v>2567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2569'!$C$100:$C$108</c:f>
              <c:strCache>
                <c:ptCount val="9"/>
                <c:pt idx="0">
                  <c:v>น้ำมัน Diesel สำหรับการเดินทาง</c:v>
                </c:pt>
                <c:pt idx="1">
                  <c:v>น้ำมัน Gasohol 91,95</c:v>
                </c:pt>
                <c:pt idx="2">
                  <c:v>การปล่อยมีเทนจากระบบ septic tank</c:v>
                </c:pt>
                <c:pt idx="3">
                  <c:v>การใช้สารทำความเย็นชนิด R22</c:v>
                </c:pt>
                <c:pt idx="4">
                  <c:v>การใช้สารทำความเย็นชนิด R32</c:v>
                </c:pt>
                <c:pt idx="5">
                  <c:v>การใช้พลังงานไฟฟ้า</c:v>
                </c:pt>
                <c:pt idx="6">
                  <c:v>การใช้กระดาษ A4 และ A3 (สีขาว)</c:v>
                </c:pt>
                <c:pt idx="7">
                  <c:v>น้ำประปา-การประปานครหลวง</c:v>
                </c:pt>
                <c:pt idx="8">
                  <c:v>ขยะของเสีย (ฝังกลบ)</c:v>
                </c:pt>
              </c:strCache>
            </c:strRef>
          </c:cat>
          <c:val>
            <c:numRef>
              <c:f>'สรุปการคำนวณ ปี 2569'!$AB$100:$AB$108</c:f>
              <c:numCache>
                <c:formatCode>_(* #,##0.00_);_(* \(#,##0.00\);_(*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3-4D14-A349-C4F4A9974520}"/>
            </c:ext>
          </c:extLst>
        </c:ser>
        <c:ser>
          <c:idx val="3"/>
          <c:order val="1"/>
          <c:tx>
            <c:strRef>
              <c:f>'สรุปการคำนวณ ปี 2569'!$AC$99</c:f>
              <c:strCache>
                <c:ptCount val="1"/>
                <c:pt idx="0">
                  <c:v>2568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2569'!$C$100:$C$108</c:f>
              <c:strCache>
                <c:ptCount val="9"/>
                <c:pt idx="0">
                  <c:v>น้ำมัน Diesel สำหรับการเดินทาง</c:v>
                </c:pt>
                <c:pt idx="1">
                  <c:v>น้ำมัน Gasohol 91,95</c:v>
                </c:pt>
                <c:pt idx="2">
                  <c:v>การปล่อยมีเทนจากระบบ septic tank</c:v>
                </c:pt>
                <c:pt idx="3">
                  <c:v>การใช้สารทำความเย็นชนิด R22</c:v>
                </c:pt>
                <c:pt idx="4">
                  <c:v>การใช้สารทำความเย็นชนิด R32</c:v>
                </c:pt>
                <c:pt idx="5">
                  <c:v>การใช้พลังงานไฟฟ้า</c:v>
                </c:pt>
                <c:pt idx="6">
                  <c:v>การใช้กระดาษ A4 และ A3 (สีขาว)</c:v>
                </c:pt>
                <c:pt idx="7">
                  <c:v>น้ำประปา-การประปานครหลวง</c:v>
                </c:pt>
                <c:pt idx="8">
                  <c:v>ขยะของเสีย (ฝังกลบ)</c:v>
                </c:pt>
              </c:strCache>
            </c:strRef>
          </c:cat>
          <c:val>
            <c:numRef>
              <c:f>'สรุปการคำนวณ ปี 2569'!$AC$100:$AC$108</c:f>
              <c:numCache>
                <c:formatCode>_(* #,##0.00_);_(* \(#,##0.00\);_(*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63-4D14-A349-C4F4A9974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3559791"/>
        <c:axId val="693561231"/>
      </c:barChart>
      <c:catAx>
        <c:axId val="69355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693561231"/>
        <c:crosses val="autoZero"/>
        <c:auto val="1"/>
        <c:lblAlgn val="ctr"/>
        <c:lblOffset val="100"/>
        <c:noMultiLvlLbl val="0"/>
      </c:catAx>
      <c:valAx>
        <c:axId val="69356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6935597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24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367827</xdr:colOff>
      <xdr:row>27</xdr:row>
      <xdr:rowOff>141673</xdr:rowOff>
    </xdr:from>
    <xdr:to>
      <xdr:col>27</xdr:col>
      <xdr:colOff>200032</xdr:colOff>
      <xdr:row>41</xdr:row>
      <xdr:rowOff>84625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85FE7940-14D3-4782-BFC3-869800084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354803</xdr:colOff>
      <xdr:row>27</xdr:row>
      <xdr:rowOff>250848</xdr:rowOff>
    </xdr:from>
    <xdr:to>
      <xdr:col>24</xdr:col>
      <xdr:colOff>167263</xdr:colOff>
      <xdr:row>29</xdr:row>
      <xdr:rowOff>164256</xdr:rowOff>
    </xdr:to>
    <xdr:sp macro="" textlink="">
      <xdr:nvSpPr>
        <xdr:cNvPr id="3" name="TextBox 10">
          <a:extLst>
            <a:ext uri="{FF2B5EF4-FFF2-40B4-BE49-F238E27FC236}">
              <a16:creationId xmlns:a16="http://schemas.microsoft.com/office/drawing/2014/main" id="{BA0E7639-02B4-4C44-A95B-78A43F752177}"/>
            </a:ext>
          </a:extLst>
        </xdr:cNvPr>
        <xdr:cNvSpPr txBox="1"/>
      </xdr:nvSpPr>
      <xdr:spPr>
        <a:xfrm>
          <a:off x="11473653" y="8969398"/>
          <a:ext cx="5756060" cy="5484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ปริมาณการปล่อยก๊าซเรือนกระจำประจำปี.......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..............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ถึง.....................)(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239059</xdr:colOff>
      <xdr:row>32</xdr:row>
      <xdr:rowOff>66387</xdr:rowOff>
    </xdr:from>
    <xdr:to>
      <xdr:col>19</xdr:col>
      <xdr:colOff>206375</xdr:colOff>
      <xdr:row>46</xdr:row>
      <xdr:rowOff>8137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450053</xdr:colOff>
      <xdr:row>32</xdr:row>
      <xdr:rowOff>308574</xdr:rowOff>
    </xdr:from>
    <xdr:to>
      <xdr:col>19</xdr:col>
      <xdr:colOff>381000</xdr:colOff>
      <xdr:row>36</xdr:row>
      <xdr:rowOff>50511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848178" y="11675074"/>
          <a:ext cx="7233447" cy="884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2400" b="1">
              <a:latin typeface="Cordia New" pitchFamily="34" charset="-34"/>
              <a:cs typeface="Cordia New" pitchFamily="34" charset="-34"/>
            </a:rPr>
            <a:t>ปริมาณการปล่อยก๊าซเรือนกระจกแยกประเภท </a:t>
          </a:r>
          <a:r>
            <a:rPr lang="en-US" sz="2400" b="1">
              <a:latin typeface="Cordia New" pitchFamily="34" charset="-34"/>
              <a:cs typeface="Cordia New" pitchFamily="34" charset="-34"/>
            </a:rPr>
            <a:t>(tCO2)</a:t>
          </a:r>
          <a:endParaRPr lang="th-TH" sz="2400" b="1">
            <a:latin typeface="Cordia New" pitchFamily="34" charset="-34"/>
            <a:cs typeface="Cordia New" pitchFamily="34" charset="-34"/>
          </a:endParaRPr>
        </a:p>
        <a:p>
          <a:pPr algn="ctr"/>
          <a:r>
            <a:rPr lang="th-TH" sz="2400" b="1">
              <a:latin typeface="Cordia New" pitchFamily="34" charset="-34"/>
              <a:cs typeface="Cordia New" pitchFamily="34" charset="-34"/>
            </a:rPr>
            <a:t>ปี</a:t>
          </a:r>
          <a:r>
            <a:rPr lang="en-US" sz="2400" b="1" baseline="0">
              <a:latin typeface="Cordia New" pitchFamily="34" charset="-34"/>
              <a:cs typeface="Cordia New" pitchFamily="34" charset="-34"/>
            </a:rPr>
            <a:t> 2568 </a:t>
          </a:r>
          <a:r>
            <a:rPr lang="th-TH" sz="2400" b="1" baseline="0">
              <a:latin typeface="Cordia New" pitchFamily="34" charset="-34"/>
              <a:cs typeface="Cordia New" pitchFamily="34" charset="-34"/>
            </a:rPr>
            <a:t>(เดือน</a:t>
          </a:r>
          <a:r>
            <a:rPr lang="en-US" sz="2400" b="1" baseline="0">
              <a:latin typeface="Cordia New" pitchFamily="34" charset="-34"/>
              <a:cs typeface="Cordia New" pitchFamily="34" charset="-34"/>
            </a:rPr>
            <a:t> </a:t>
          </a:r>
          <a:r>
            <a:rPr lang="th-TH" sz="2400" b="1" baseline="0">
              <a:latin typeface="Cordia New" pitchFamily="34" charset="-34"/>
              <a:cs typeface="Cordia New" pitchFamily="34" charset="-34"/>
            </a:rPr>
            <a:t>มกราคม ถึง ตุลาคม)</a:t>
          </a:r>
          <a:endParaRPr lang="th-TH" sz="2400" b="1"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20</xdr:col>
      <xdr:colOff>3608</xdr:colOff>
      <xdr:row>32</xdr:row>
      <xdr:rowOff>38966</xdr:rowOff>
    </xdr:from>
    <xdr:to>
      <xdr:col>30</xdr:col>
      <xdr:colOff>127000</xdr:colOff>
      <xdr:row>46</xdr:row>
      <xdr:rowOff>7215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7F160D2C-D6C6-5176-FFD0-259762283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166687</xdr:colOff>
      <xdr:row>79</xdr:row>
      <xdr:rowOff>150813</xdr:rowOff>
    </xdr:from>
    <xdr:to>
      <xdr:col>13</xdr:col>
      <xdr:colOff>127000</xdr:colOff>
      <xdr:row>95</xdr:row>
      <xdr:rowOff>238125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DBAE1068-5C86-292C-E0CE-387AD762E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333375</xdr:colOff>
      <xdr:row>79</xdr:row>
      <xdr:rowOff>158751</xdr:rowOff>
    </xdr:from>
    <xdr:to>
      <xdr:col>30</xdr:col>
      <xdr:colOff>428625</xdr:colOff>
      <xdr:row>95</xdr:row>
      <xdr:rowOff>222250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16EF016A-16FF-7AA1-13B2-4C795ABB7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714375</xdr:colOff>
      <xdr:row>52</xdr:row>
      <xdr:rowOff>111125</xdr:rowOff>
    </xdr:from>
    <xdr:to>
      <xdr:col>30</xdr:col>
      <xdr:colOff>476250</xdr:colOff>
      <xdr:row>63</xdr:row>
      <xdr:rowOff>174625</xdr:rowOff>
    </xdr:to>
    <xdr:graphicFrame macro="">
      <xdr:nvGraphicFramePr>
        <xdr:cNvPr id="14" name="แผนภูมิ 13">
          <a:extLst>
            <a:ext uri="{FF2B5EF4-FFF2-40B4-BE49-F238E27FC236}">
              <a16:creationId xmlns:a16="http://schemas.microsoft.com/office/drawing/2014/main" id="{4C40C3ED-AE92-40CE-B1E4-07B1B6A93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571501</xdr:colOff>
      <xdr:row>64</xdr:row>
      <xdr:rowOff>158748</xdr:rowOff>
    </xdr:from>
    <xdr:to>
      <xdr:col>30</xdr:col>
      <xdr:colOff>444501</xdr:colOff>
      <xdr:row>76</xdr:row>
      <xdr:rowOff>349250</xdr:rowOff>
    </xdr:to>
    <xdr:graphicFrame macro="">
      <xdr:nvGraphicFramePr>
        <xdr:cNvPr id="15" name="แผนภูมิ 14">
          <a:extLst>
            <a:ext uri="{FF2B5EF4-FFF2-40B4-BE49-F238E27FC236}">
              <a16:creationId xmlns:a16="http://schemas.microsoft.com/office/drawing/2014/main" id="{4331BD49-8141-48BF-B905-A3ABF622A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1031875</xdr:colOff>
      <xdr:row>138</xdr:row>
      <xdr:rowOff>127000</xdr:rowOff>
    </xdr:from>
    <xdr:to>
      <xdr:col>2</xdr:col>
      <xdr:colOff>1428750</xdr:colOff>
      <xdr:row>138</xdr:row>
      <xdr:rowOff>539750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4486A93A-CB26-4289-EE0A-BBDC2ABBC1A7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138</xdr:row>
      <xdr:rowOff>120650</xdr:rowOff>
    </xdr:from>
    <xdr:to>
      <xdr:col>3</xdr:col>
      <xdr:colOff>930275</xdr:colOff>
      <xdr:row>138</xdr:row>
      <xdr:rowOff>533400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4C5DD7CB-8000-453F-AA49-A614608B5951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142</xdr:row>
      <xdr:rowOff>127000</xdr:rowOff>
    </xdr:from>
    <xdr:to>
      <xdr:col>2</xdr:col>
      <xdr:colOff>1428750</xdr:colOff>
      <xdr:row>142</xdr:row>
      <xdr:rowOff>539750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438B1422-4DAD-48D3-8868-EE2B31E6313C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142</xdr:row>
      <xdr:rowOff>120650</xdr:rowOff>
    </xdr:from>
    <xdr:to>
      <xdr:col>3</xdr:col>
      <xdr:colOff>930275</xdr:colOff>
      <xdr:row>142</xdr:row>
      <xdr:rowOff>533400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B32F02C4-A90E-41B6-A56E-D900C12B6788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146</xdr:row>
      <xdr:rowOff>127000</xdr:rowOff>
    </xdr:from>
    <xdr:to>
      <xdr:col>2</xdr:col>
      <xdr:colOff>1428750</xdr:colOff>
      <xdr:row>146</xdr:row>
      <xdr:rowOff>539750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B0F582FD-5755-420E-86EC-AD43DBF74A0A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146</xdr:row>
      <xdr:rowOff>120650</xdr:rowOff>
    </xdr:from>
    <xdr:to>
      <xdr:col>3</xdr:col>
      <xdr:colOff>930275</xdr:colOff>
      <xdr:row>146</xdr:row>
      <xdr:rowOff>533400</xdr:rowOff>
    </xdr:to>
    <xdr:sp macro="" textlink="">
      <xdr:nvSpPr>
        <xdr:cNvPr id="12" name="สี่เหลี่ยมผืนผ้า 11">
          <a:extLst>
            <a:ext uri="{FF2B5EF4-FFF2-40B4-BE49-F238E27FC236}">
              <a16:creationId xmlns:a16="http://schemas.microsoft.com/office/drawing/2014/main" id="{1C2FA976-AC11-4A15-B64D-2ED7D0ACE21B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150</xdr:row>
      <xdr:rowOff>127000</xdr:rowOff>
    </xdr:from>
    <xdr:to>
      <xdr:col>2</xdr:col>
      <xdr:colOff>1428750</xdr:colOff>
      <xdr:row>150</xdr:row>
      <xdr:rowOff>539750</xdr:rowOff>
    </xdr:to>
    <xdr:sp macro="" textlink="">
      <xdr:nvSpPr>
        <xdr:cNvPr id="13" name="สี่เหลี่ยมผืนผ้า 12">
          <a:extLst>
            <a:ext uri="{FF2B5EF4-FFF2-40B4-BE49-F238E27FC236}">
              <a16:creationId xmlns:a16="http://schemas.microsoft.com/office/drawing/2014/main" id="{3B0D4575-EE66-47E0-81BC-11A9C1E2ABE4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150</xdr:row>
      <xdr:rowOff>120650</xdr:rowOff>
    </xdr:from>
    <xdr:to>
      <xdr:col>3</xdr:col>
      <xdr:colOff>930275</xdr:colOff>
      <xdr:row>150</xdr:row>
      <xdr:rowOff>533400</xdr:rowOff>
    </xdr:to>
    <xdr:sp macro="" textlink="">
      <xdr:nvSpPr>
        <xdr:cNvPr id="16" name="สี่เหลี่ยมผืนผ้า 15">
          <a:extLst>
            <a:ext uri="{FF2B5EF4-FFF2-40B4-BE49-F238E27FC236}">
              <a16:creationId xmlns:a16="http://schemas.microsoft.com/office/drawing/2014/main" id="{2D41D4D7-4CA1-49B8-940D-652DB24E17A9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154</xdr:row>
      <xdr:rowOff>127000</xdr:rowOff>
    </xdr:from>
    <xdr:to>
      <xdr:col>2</xdr:col>
      <xdr:colOff>1428750</xdr:colOff>
      <xdr:row>154</xdr:row>
      <xdr:rowOff>539750</xdr:rowOff>
    </xdr:to>
    <xdr:sp macro="" textlink="">
      <xdr:nvSpPr>
        <xdr:cNvPr id="17" name="สี่เหลี่ยมผืนผ้า 16">
          <a:extLst>
            <a:ext uri="{FF2B5EF4-FFF2-40B4-BE49-F238E27FC236}">
              <a16:creationId xmlns:a16="http://schemas.microsoft.com/office/drawing/2014/main" id="{508DB6D0-FE00-43A7-BA21-806D28B46F4A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154</xdr:row>
      <xdr:rowOff>120650</xdr:rowOff>
    </xdr:from>
    <xdr:to>
      <xdr:col>3</xdr:col>
      <xdr:colOff>930275</xdr:colOff>
      <xdr:row>154</xdr:row>
      <xdr:rowOff>533400</xdr:rowOff>
    </xdr:to>
    <xdr:sp macro="" textlink="">
      <xdr:nvSpPr>
        <xdr:cNvPr id="18" name="สี่เหลี่ยมผืนผ้า 17">
          <a:extLst>
            <a:ext uri="{FF2B5EF4-FFF2-40B4-BE49-F238E27FC236}">
              <a16:creationId xmlns:a16="http://schemas.microsoft.com/office/drawing/2014/main" id="{36854A8D-2514-4469-BBC0-91B8B88DBB7D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158</xdr:row>
      <xdr:rowOff>127000</xdr:rowOff>
    </xdr:from>
    <xdr:to>
      <xdr:col>2</xdr:col>
      <xdr:colOff>1428750</xdr:colOff>
      <xdr:row>158</xdr:row>
      <xdr:rowOff>539750</xdr:rowOff>
    </xdr:to>
    <xdr:sp macro="" textlink="">
      <xdr:nvSpPr>
        <xdr:cNvPr id="19" name="สี่เหลี่ยมผืนผ้า 18">
          <a:extLst>
            <a:ext uri="{FF2B5EF4-FFF2-40B4-BE49-F238E27FC236}">
              <a16:creationId xmlns:a16="http://schemas.microsoft.com/office/drawing/2014/main" id="{3CD658D0-068E-4975-A2A9-67AEAD6B53FB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158</xdr:row>
      <xdr:rowOff>120650</xdr:rowOff>
    </xdr:from>
    <xdr:to>
      <xdr:col>3</xdr:col>
      <xdr:colOff>930275</xdr:colOff>
      <xdr:row>158</xdr:row>
      <xdr:rowOff>533400</xdr:rowOff>
    </xdr:to>
    <xdr:sp macro="" textlink="">
      <xdr:nvSpPr>
        <xdr:cNvPr id="20" name="สี่เหลี่ยมผืนผ้า 19">
          <a:extLst>
            <a:ext uri="{FF2B5EF4-FFF2-40B4-BE49-F238E27FC236}">
              <a16:creationId xmlns:a16="http://schemas.microsoft.com/office/drawing/2014/main" id="{833B4969-2565-455D-8365-3E2ED51E9165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138</xdr:row>
      <xdr:rowOff>142875</xdr:rowOff>
    </xdr:from>
    <xdr:to>
      <xdr:col>18</xdr:col>
      <xdr:colOff>603250</xdr:colOff>
      <xdr:row>138</xdr:row>
      <xdr:rowOff>555625</xdr:rowOff>
    </xdr:to>
    <xdr:sp macro="" textlink="">
      <xdr:nvSpPr>
        <xdr:cNvPr id="26" name="สี่เหลี่ยมผืนผ้า 25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138</xdr:row>
      <xdr:rowOff>120650</xdr:rowOff>
    </xdr:from>
    <xdr:to>
      <xdr:col>22</xdr:col>
      <xdr:colOff>565150</xdr:colOff>
      <xdr:row>138</xdr:row>
      <xdr:rowOff>533400</xdr:rowOff>
    </xdr:to>
    <xdr:sp macro="" textlink="">
      <xdr:nvSpPr>
        <xdr:cNvPr id="27" name="สี่เหลี่ยมผืนผ้า 26">
          <a:extLst>
            <a:ext uri="{FF2B5EF4-FFF2-40B4-BE49-F238E27FC236}">
              <a16:creationId xmlns:a16="http://schemas.microsoft.com/office/drawing/2014/main" id="{BED37F4E-DB48-4C80-999B-409E0E4396A8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142</xdr:row>
      <xdr:rowOff>142875</xdr:rowOff>
    </xdr:from>
    <xdr:to>
      <xdr:col>18</xdr:col>
      <xdr:colOff>603250</xdr:colOff>
      <xdr:row>142</xdr:row>
      <xdr:rowOff>555625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683B801F-7A98-45D5-A598-FFB69FAB38D9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142</xdr:row>
      <xdr:rowOff>120650</xdr:rowOff>
    </xdr:from>
    <xdr:to>
      <xdr:col>22</xdr:col>
      <xdr:colOff>565150</xdr:colOff>
      <xdr:row>142</xdr:row>
      <xdr:rowOff>533400</xdr:rowOff>
    </xdr:to>
    <xdr:sp macro="" textlink="">
      <xdr:nvSpPr>
        <xdr:cNvPr id="29" name="สี่เหลี่ยมผืนผ้า 28">
          <a:extLst>
            <a:ext uri="{FF2B5EF4-FFF2-40B4-BE49-F238E27FC236}">
              <a16:creationId xmlns:a16="http://schemas.microsoft.com/office/drawing/2014/main" id="{758FFE02-B12A-4F17-834F-4861B5CE2CA0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146</xdr:row>
      <xdr:rowOff>142875</xdr:rowOff>
    </xdr:from>
    <xdr:to>
      <xdr:col>18</xdr:col>
      <xdr:colOff>603250</xdr:colOff>
      <xdr:row>146</xdr:row>
      <xdr:rowOff>555625</xdr:rowOff>
    </xdr:to>
    <xdr:sp macro="" textlink="">
      <xdr:nvSpPr>
        <xdr:cNvPr id="30" name="สี่เหลี่ยมผืนผ้า 29">
          <a:extLst>
            <a:ext uri="{FF2B5EF4-FFF2-40B4-BE49-F238E27FC236}">
              <a16:creationId xmlns:a16="http://schemas.microsoft.com/office/drawing/2014/main" id="{2140E5E3-5816-4E5F-8F60-2F7ED5923074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146</xdr:row>
      <xdr:rowOff>120650</xdr:rowOff>
    </xdr:from>
    <xdr:to>
      <xdr:col>22</xdr:col>
      <xdr:colOff>565150</xdr:colOff>
      <xdr:row>146</xdr:row>
      <xdr:rowOff>533400</xdr:rowOff>
    </xdr:to>
    <xdr:sp macro="" textlink="">
      <xdr:nvSpPr>
        <xdr:cNvPr id="31" name="สี่เหลี่ยมผืนผ้า 30">
          <a:extLst>
            <a:ext uri="{FF2B5EF4-FFF2-40B4-BE49-F238E27FC236}">
              <a16:creationId xmlns:a16="http://schemas.microsoft.com/office/drawing/2014/main" id="{7ABD60DF-3795-44D6-A11C-5B839F2BC2A6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150</xdr:row>
      <xdr:rowOff>142875</xdr:rowOff>
    </xdr:from>
    <xdr:to>
      <xdr:col>18</xdr:col>
      <xdr:colOff>603250</xdr:colOff>
      <xdr:row>150</xdr:row>
      <xdr:rowOff>555625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19753326-D2D2-4200-9CA1-BD3E0DE19C29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150</xdr:row>
      <xdr:rowOff>120650</xdr:rowOff>
    </xdr:from>
    <xdr:to>
      <xdr:col>22</xdr:col>
      <xdr:colOff>565150</xdr:colOff>
      <xdr:row>150</xdr:row>
      <xdr:rowOff>533400</xdr:rowOff>
    </xdr:to>
    <xdr:sp macro="" textlink="">
      <xdr:nvSpPr>
        <xdr:cNvPr id="33" name="สี่เหลี่ยมผืนผ้า 32">
          <a:extLst>
            <a:ext uri="{FF2B5EF4-FFF2-40B4-BE49-F238E27FC236}">
              <a16:creationId xmlns:a16="http://schemas.microsoft.com/office/drawing/2014/main" id="{F84E0DD1-0385-4729-8919-90FCA029DA6E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154</xdr:row>
      <xdr:rowOff>142875</xdr:rowOff>
    </xdr:from>
    <xdr:to>
      <xdr:col>18</xdr:col>
      <xdr:colOff>603250</xdr:colOff>
      <xdr:row>154</xdr:row>
      <xdr:rowOff>555625</xdr:rowOff>
    </xdr:to>
    <xdr:sp macro="" textlink="">
      <xdr:nvSpPr>
        <xdr:cNvPr id="34" name="สี่เหลี่ยมผืนผ้า 33">
          <a:extLst>
            <a:ext uri="{FF2B5EF4-FFF2-40B4-BE49-F238E27FC236}">
              <a16:creationId xmlns:a16="http://schemas.microsoft.com/office/drawing/2014/main" id="{834F7057-8632-42DA-9565-48DCB7173C11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154</xdr:row>
      <xdr:rowOff>120650</xdr:rowOff>
    </xdr:from>
    <xdr:to>
      <xdr:col>22</xdr:col>
      <xdr:colOff>565150</xdr:colOff>
      <xdr:row>154</xdr:row>
      <xdr:rowOff>533400</xdr:rowOff>
    </xdr:to>
    <xdr:sp macro="" textlink="">
      <xdr:nvSpPr>
        <xdr:cNvPr id="35" name="สี่เหลี่ยมผืนผ้า 34">
          <a:extLst>
            <a:ext uri="{FF2B5EF4-FFF2-40B4-BE49-F238E27FC236}">
              <a16:creationId xmlns:a16="http://schemas.microsoft.com/office/drawing/2014/main" id="{F9D05CEA-07E0-46AB-9F8E-6C46FD4A1B02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158</xdr:row>
      <xdr:rowOff>142875</xdr:rowOff>
    </xdr:from>
    <xdr:to>
      <xdr:col>18</xdr:col>
      <xdr:colOff>603250</xdr:colOff>
      <xdr:row>158</xdr:row>
      <xdr:rowOff>555625</xdr:rowOff>
    </xdr:to>
    <xdr:sp macro="" textlink="">
      <xdr:nvSpPr>
        <xdr:cNvPr id="36" name="สี่เหลี่ยมผืนผ้า 35">
          <a:extLst>
            <a:ext uri="{FF2B5EF4-FFF2-40B4-BE49-F238E27FC236}">
              <a16:creationId xmlns:a16="http://schemas.microsoft.com/office/drawing/2014/main" id="{33FDBEC8-098B-46CD-9E4F-483694924474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158</xdr:row>
      <xdr:rowOff>120650</xdr:rowOff>
    </xdr:from>
    <xdr:to>
      <xdr:col>22</xdr:col>
      <xdr:colOff>565150</xdr:colOff>
      <xdr:row>158</xdr:row>
      <xdr:rowOff>533400</xdr:rowOff>
    </xdr:to>
    <xdr:sp macro="" textlink="">
      <xdr:nvSpPr>
        <xdr:cNvPr id="37" name="สี่เหลี่ยมผืนผ้า 36">
          <a:extLst>
            <a:ext uri="{FF2B5EF4-FFF2-40B4-BE49-F238E27FC236}">
              <a16:creationId xmlns:a16="http://schemas.microsoft.com/office/drawing/2014/main" id="{38C40052-CB76-4979-9B56-1E4B90D782D0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381000</xdr:colOff>
      <xdr:row>164</xdr:row>
      <xdr:rowOff>31750</xdr:rowOff>
    </xdr:from>
    <xdr:to>
      <xdr:col>9</xdr:col>
      <xdr:colOff>47625</xdr:colOff>
      <xdr:row>165</xdr:row>
      <xdr:rowOff>63500</xdr:rowOff>
    </xdr:to>
    <xdr:sp macro="" textlink="">
      <xdr:nvSpPr>
        <xdr:cNvPr id="38" name="สี่เหลี่ยมผืนผ้า 37">
          <a:extLst>
            <a:ext uri="{FF2B5EF4-FFF2-40B4-BE49-F238E27FC236}">
              <a16:creationId xmlns:a16="http://schemas.microsoft.com/office/drawing/2014/main" id="{874DDC5D-DE4A-4257-A01C-FDD3E7A5FE2F}"/>
            </a:ext>
          </a:extLst>
        </xdr:cNvPr>
        <xdr:cNvSpPr/>
      </xdr:nvSpPr>
      <xdr:spPr>
        <a:xfrm>
          <a:off x="10112375" y="711676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263525</xdr:colOff>
      <xdr:row>164</xdr:row>
      <xdr:rowOff>25400</xdr:rowOff>
    </xdr:from>
    <xdr:to>
      <xdr:col>13</xdr:col>
      <xdr:colOff>660400</xdr:colOff>
      <xdr:row>165</xdr:row>
      <xdr:rowOff>57150</xdr:rowOff>
    </xdr:to>
    <xdr:sp macro="" textlink="">
      <xdr:nvSpPr>
        <xdr:cNvPr id="39" name="สี่เหลี่ยมผืนผ้า 38">
          <a:extLst>
            <a:ext uri="{FF2B5EF4-FFF2-40B4-BE49-F238E27FC236}">
              <a16:creationId xmlns:a16="http://schemas.microsoft.com/office/drawing/2014/main" id="{DAB5747F-1A41-4F2D-ADAE-B64699FBC5B9}"/>
            </a:ext>
          </a:extLst>
        </xdr:cNvPr>
        <xdr:cNvSpPr/>
      </xdr:nvSpPr>
      <xdr:spPr>
        <a:xfrm>
          <a:off x="13646150" y="711612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246062</xdr:colOff>
      <xdr:row>108</xdr:row>
      <xdr:rowOff>215899</xdr:rowOff>
    </xdr:from>
    <xdr:to>
      <xdr:col>30</xdr:col>
      <xdr:colOff>476250</xdr:colOff>
      <xdr:row>132</xdr:row>
      <xdr:rowOff>190500</xdr:rowOff>
    </xdr:to>
    <xdr:graphicFrame macro="">
      <xdr:nvGraphicFramePr>
        <xdr:cNvPr id="42" name="แผนภูมิ 41">
          <a:extLst>
            <a:ext uri="{FF2B5EF4-FFF2-40B4-BE49-F238E27FC236}">
              <a16:creationId xmlns:a16="http://schemas.microsoft.com/office/drawing/2014/main" id="{97153365-265B-85C8-6EC6-54010CEA3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42597"/>
          <a:ext cx="10810358" cy="3981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87657108-9FB0-41F0-ABEF-03D5FB3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635386"/>
          <a:ext cx="6582228" cy="19758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55C5DDFF-CAEA-492D-B9FD-CF7B0264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4378" y="6576116"/>
          <a:ext cx="6111422" cy="1725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E82B3BFA-85AD-4E71-85B3-14368DC6F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3292" y="2005013"/>
          <a:ext cx="6561364" cy="2734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CD9D311-8990-4BD9-892A-9A5ECBC06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769371" y="1580016"/>
          <a:ext cx="5713743" cy="6464528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0CC783B-A0C4-4593-BD1D-0DEC4BE704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67997"/>
          <a:ext cx="10804284" cy="40068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FO%20SiamQualityStrach_workshop_19May2015\CFO_SQS%206-7-2559\1%20Excel%20file%20CFO5%20update%2007-07-25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NGSAK.EGAT_PPA-00D678/Desktop/EFFICIENTCY/2.Calculate/52/21.&#3610;&#3619;&#3636;&#3625;&#3633;&#3607;%20&#3650;&#3585;&#3621;&#3623;&#3660;%20&#3648;&#3629;&#3626;&#3614;&#3637;&#3614;&#3637;%203%20&#3592;&#3585;.%20(1)%20(TCC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Inventory%20for%20C%20to%20G/Inventory/Electricity/TGO%20calculations/EFFICIENTCY/EFFICIENTCY/&#3648;&#3629;&#3585;&#3626;&#3634;&#3619;/EFFICIENTCY/Pongsak/50/TNP(&#3617;&#3588;.-&#3617;&#3636;&#3618;.)everyda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26;&#3619;&#3640;&#3611;&#3585;&#3634;&#3619;&#3588;&#3635;&#3609;&#3623;&#3603;%20&#3611;&#3637;%20256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-01"/>
      <sheetName val="Fr-02"/>
      <sheetName val="Fr-03"/>
      <sheetName val="Fr-04 "/>
      <sheetName val="Fr-04  (2)"/>
      <sheetName val="Fr-05"/>
      <sheetName val="EF"/>
      <sheetName val="EFการเผาไหม้เชื้อเพลิง"/>
      <sheetName val="EFกระดาษ"/>
      <sheetName val="Raw Data"/>
      <sheetName val="เชื้อเพลิงเคลื่อนที่"/>
      <sheetName val="ทำงานรถส่วนตัว"/>
      <sheetName val="LPG"/>
      <sheetName val="Fire Pump"/>
      <sheetName val="เครื่องตัดหญ้าสูบน้ำ"/>
      <sheetName val="เผาขยะ "/>
      <sheetName val="CO3"/>
      <sheetName val="Ethanol"/>
      <sheetName val="Fire Extingusher"/>
      <sheetName val="ปุ๋ยเกษตร"/>
      <sheetName val="เผาขยะ"/>
      <sheetName val="สารทำความเย็น"/>
      <sheetName val="ไฟฟ้าบ้านพัก"/>
      <sheetName val="PAPER"/>
      <sheetName val="Paper bag used"/>
      <sheetName val="Big bag used"/>
      <sheetName val="Bag purchase"/>
      <sheetName val="บำบัดน้ำเสีย "/>
      <sheetName val="ไม้สับ (boiler)"/>
      <sheetName val="CH4จากระบบ septic tank"/>
      <sheetName val="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SIAM QUALITY STARCH CO.,LTD.</v>
          </cell>
        </row>
        <row r="2">
          <cell r="A2" t="str">
            <v>PAPER USED REPORT FOR THE YEAR 2015</v>
          </cell>
        </row>
        <row r="4">
          <cell r="A4" t="str">
            <v>Month</v>
          </cell>
          <cell r="B4" t="str">
            <v>Material Description</v>
          </cell>
          <cell r="C4" t="str">
            <v>Unit</v>
          </cell>
          <cell r="D4" t="str">
            <v>ผลิต</v>
          </cell>
          <cell r="E4" t="str">
            <v>หน่วยงานพัฒนา</v>
          </cell>
          <cell r="F4" t="str">
            <v>พัฒนา และ</v>
          </cell>
          <cell r="G4" t="str">
            <v>บริหาร</v>
          </cell>
          <cell r="H4" t="str">
            <v>หน่วยงานบริหาร</v>
          </cell>
          <cell r="I4" t="str">
            <v>บุคคล/ธุรการ</v>
          </cell>
          <cell r="J4" t="str">
            <v>บัญชี/การเงิน</v>
          </cell>
          <cell r="K4" t="str">
            <v>Technical Support</v>
          </cell>
          <cell r="L4" t="str">
            <v>วัตถุดิบ</v>
          </cell>
          <cell r="M4" t="str">
            <v>จัดซื้อทั่วไป</v>
          </cell>
          <cell r="N4" t="str">
            <v>ลูกค้าสัมพันธ์จัดส่ง</v>
          </cell>
          <cell r="O4" t="str">
            <v>วิศวกรรม</v>
          </cell>
          <cell r="P4" t="str">
            <v>TQM</v>
          </cell>
          <cell r="Q4" t="str">
            <v>รวม</v>
          </cell>
          <cell r="R4" t="str">
            <v>น้ำหนัก/Unit</v>
          </cell>
          <cell r="S4" t="str">
            <v>Total Used</v>
          </cell>
          <cell r="T4" t="str">
            <v>Emission</v>
          </cell>
          <cell r="U4" t="str">
            <v>CO2-eq</v>
          </cell>
        </row>
        <row r="5">
          <cell r="E5" t="str">
            <v>ผลิตภัณฑ์</v>
          </cell>
          <cell r="F5" t="str">
            <v>ควบคุมคุณภาพ</v>
          </cell>
          <cell r="H5" t="str">
            <v>ระบบข้อมูล</v>
          </cell>
          <cell r="N5" t="str">
            <v>และคลังสินค้า</v>
          </cell>
          <cell r="R5" t="str">
            <v>กก.</v>
          </cell>
          <cell r="S5" t="str">
            <v>(Kg.)</v>
          </cell>
          <cell r="T5" t="str">
            <v>Factor</v>
          </cell>
        </row>
        <row r="7">
          <cell r="A7" t="str">
            <v>JAN</v>
          </cell>
          <cell r="B7" t="str">
            <v xml:space="preserve">6100003 กระดาษ A4 70 แกรม x 400 แผ่น </v>
          </cell>
          <cell r="C7" t="str">
            <v>RM</v>
          </cell>
          <cell r="D7">
            <v>25</v>
          </cell>
          <cell r="F7">
            <v>6</v>
          </cell>
          <cell r="G7">
            <v>0</v>
          </cell>
          <cell r="J7">
            <v>4</v>
          </cell>
          <cell r="L7">
            <v>4</v>
          </cell>
          <cell r="M7">
            <v>3</v>
          </cell>
          <cell r="N7">
            <v>15</v>
          </cell>
          <cell r="O7">
            <v>12</v>
          </cell>
          <cell r="P7">
            <v>5</v>
          </cell>
          <cell r="Q7">
            <v>74</v>
          </cell>
          <cell r="R7">
            <v>2.1871</v>
          </cell>
          <cell r="S7">
            <v>161.84540000000001</v>
          </cell>
          <cell r="T7">
            <v>1.8974000000000002</v>
          </cell>
          <cell r="U7">
            <v>307.08546196000003</v>
          </cell>
        </row>
        <row r="8">
          <cell r="A8" t="str">
            <v>FEB</v>
          </cell>
          <cell r="B8" t="str">
            <v xml:space="preserve">6100003 กระดาษ A4 70 แกรม x 400 แผ่น </v>
          </cell>
          <cell r="C8" t="str">
            <v>RM</v>
          </cell>
          <cell r="D8">
            <v>26</v>
          </cell>
          <cell r="E8">
            <v>5</v>
          </cell>
          <cell r="F8">
            <v>6</v>
          </cell>
          <cell r="I8">
            <v>20</v>
          </cell>
          <cell r="J8">
            <v>13</v>
          </cell>
          <cell r="L8">
            <v>5</v>
          </cell>
          <cell r="N8">
            <v>20</v>
          </cell>
          <cell r="O8">
            <v>7</v>
          </cell>
          <cell r="Q8">
            <v>102</v>
          </cell>
          <cell r="R8">
            <v>2.1871</v>
          </cell>
          <cell r="S8">
            <v>223.08420000000001</v>
          </cell>
          <cell r="T8">
            <v>1.8974000000000002</v>
          </cell>
          <cell r="U8">
            <v>423.27996108000008</v>
          </cell>
        </row>
        <row r="9">
          <cell r="A9" t="str">
            <v>MAR</v>
          </cell>
          <cell r="B9" t="str">
            <v xml:space="preserve">6100003 กระดาษ A4 70 แกรม x 400 แผ่น </v>
          </cell>
          <cell r="C9" t="str">
            <v>RM</v>
          </cell>
          <cell r="D9">
            <v>35</v>
          </cell>
          <cell r="H9">
            <v>2</v>
          </cell>
          <cell r="J9">
            <v>8</v>
          </cell>
          <cell r="M9">
            <v>3</v>
          </cell>
          <cell r="N9">
            <v>20</v>
          </cell>
          <cell r="O9">
            <v>12</v>
          </cell>
          <cell r="P9">
            <v>5</v>
          </cell>
          <cell r="Q9">
            <v>85</v>
          </cell>
          <cell r="R9">
            <v>2.1871</v>
          </cell>
          <cell r="S9">
            <v>185.90350000000001</v>
          </cell>
          <cell r="T9">
            <v>1.8974000000000002</v>
          </cell>
          <cell r="U9">
            <v>352.73330090000007</v>
          </cell>
        </row>
        <row r="10">
          <cell r="A10" t="str">
            <v>APR</v>
          </cell>
          <cell r="B10" t="str">
            <v xml:space="preserve">6100003 กระดาษ A4 70 แกรม x 400 แผ่น </v>
          </cell>
          <cell r="C10" t="str">
            <v>RM</v>
          </cell>
          <cell r="D10">
            <v>6</v>
          </cell>
          <cell r="F10">
            <v>5</v>
          </cell>
          <cell r="I10">
            <v>20</v>
          </cell>
          <cell r="J10">
            <v>4</v>
          </cell>
          <cell r="M10">
            <v>1</v>
          </cell>
          <cell r="N10">
            <v>10</v>
          </cell>
          <cell r="O10">
            <v>5</v>
          </cell>
          <cell r="Q10">
            <v>51</v>
          </cell>
          <cell r="R10">
            <v>2.1871</v>
          </cell>
          <cell r="S10">
            <v>111.5421</v>
          </cell>
          <cell r="T10">
            <v>1.8974000000000002</v>
          </cell>
          <cell r="U10">
            <v>211.63998054000004</v>
          </cell>
        </row>
        <row r="11">
          <cell r="A11" t="str">
            <v>MAY</v>
          </cell>
          <cell r="B11" t="str">
            <v xml:space="preserve">6100003 กระดาษ A4 70 แกรม x 400 แผ่น </v>
          </cell>
          <cell r="C11" t="str">
            <v>RM</v>
          </cell>
          <cell r="D11">
            <v>29</v>
          </cell>
          <cell r="E11">
            <v>4</v>
          </cell>
          <cell r="F11">
            <v>6</v>
          </cell>
          <cell r="J11">
            <v>8</v>
          </cell>
          <cell r="L11">
            <v>8</v>
          </cell>
          <cell r="M11">
            <v>3</v>
          </cell>
          <cell r="N11">
            <v>20</v>
          </cell>
          <cell r="O11">
            <v>12</v>
          </cell>
          <cell r="P11">
            <v>5</v>
          </cell>
          <cell r="Q11">
            <v>95</v>
          </cell>
          <cell r="R11">
            <v>2.1871</v>
          </cell>
          <cell r="S11">
            <v>207.77450000000002</v>
          </cell>
          <cell r="T11">
            <v>1.8974000000000002</v>
          </cell>
          <cell r="U11">
            <v>394.23133630000007</v>
          </cell>
        </row>
        <row r="12">
          <cell r="A12" t="str">
            <v>JUN</v>
          </cell>
          <cell r="B12" t="str">
            <v xml:space="preserve">6100003 กระดาษ A4 70 แกรม x 400 แผ่น </v>
          </cell>
          <cell r="C12" t="str">
            <v>RM</v>
          </cell>
          <cell r="D12">
            <v>18</v>
          </cell>
          <cell r="E12">
            <v>4</v>
          </cell>
          <cell r="F12">
            <v>2</v>
          </cell>
          <cell r="I12">
            <v>20</v>
          </cell>
          <cell r="J12">
            <v>12</v>
          </cell>
          <cell r="N12">
            <v>10</v>
          </cell>
          <cell r="O12">
            <v>11</v>
          </cell>
          <cell r="P12">
            <v>5</v>
          </cell>
          <cell r="Q12">
            <v>82</v>
          </cell>
          <cell r="R12">
            <v>2.1871</v>
          </cell>
          <cell r="S12">
            <v>179.34219999999999</v>
          </cell>
          <cell r="T12">
            <v>1.8974000000000002</v>
          </cell>
          <cell r="U12">
            <v>340.28389028000004</v>
          </cell>
        </row>
        <row r="13">
          <cell r="A13" t="str">
            <v>JUL</v>
          </cell>
          <cell r="B13" t="str">
            <v xml:space="preserve">6100003 กระดาษ A4 70 แกรม x 400 แผ่น </v>
          </cell>
          <cell r="C13" t="str">
            <v>RM</v>
          </cell>
          <cell r="D13">
            <v>18</v>
          </cell>
          <cell r="F13">
            <v>7</v>
          </cell>
          <cell r="J13">
            <v>5</v>
          </cell>
          <cell r="L13">
            <v>5</v>
          </cell>
          <cell r="N13">
            <v>10</v>
          </cell>
          <cell r="O13">
            <v>3</v>
          </cell>
          <cell r="Q13">
            <v>48</v>
          </cell>
          <cell r="R13">
            <v>2.1871</v>
          </cell>
          <cell r="S13">
            <v>104.9808</v>
          </cell>
          <cell r="T13">
            <v>1.8974000000000002</v>
          </cell>
          <cell r="U13">
            <v>199.19056992000003</v>
          </cell>
        </row>
        <row r="14">
          <cell r="A14" t="str">
            <v>AUG</v>
          </cell>
          <cell r="B14" t="str">
            <v xml:space="preserve">6100003 กระดาษ A4 70 แกรม x 400 แผ่น </v>
          </cell>
          <cell r="C14" t="str">
            <v>RM</v>
          </cell>
          <cell r="D14">
            <v>23</v>
          </cell>
          <cell r="F14">
            <v>7</v>
          </cell>
          <cell r="H14">
            <v>2</v>
          </cell>
          <cell r="J14">
            <v>13</v>
          </cell>
          <cell r="M14">
            <v>3</v>
          </cell>
          <cell r="N14">
            <v>20</v>
          </cell>
          <cell r="O14">
            <v>6</v>
          </cell>
          <cell r="P14">
            <v>5</v>
          </cell>
          <cell r="Q14">
            <v>79</v>
          </cell>
          <cell r="R14">
            <v>2.1871</v>
          </cell>
          <cell r="S14">
            <v>172.7809</v>
          </cell>
          <cell r="T14">
            <v>1.8974000000000002</v>
          </cell>
          <cell r="U14">
            <v>327.83447966000006</v>
          </cell>
        </row>
        <row r="15">
          <cell r="A15" t="str">
            <v>SEP</v>
          </cell>
          <cell r="B15" t="str">
            <v xml:space="preserve">6100003 กระดาษ A4 70 แกรม x 400 แผ่น </v>
          </cell>
          <cell r="C15" t="str">
            <v>RM</v>
          </cell>
          <cell r="D15">
            <v>29</v>
          </cell>
          <cell r="E15">
            <v>5</v>
          </cell>
          <cell r="I15">
            <v>20</v>
          </cell>
          <cell r="J15">
            <v>10</v>
          </cell>
          <cell r="L15">
            <v>3</v>
          </cell>
          <cell r="M15">
            <v>3</v>
          </cell>
          <cell r="N15">
            <v>30</v>
          </cell>
          <cell r="O15">
            <v>10</v>
          </cell>
          <cell r="P15">
            <v>10</v>
          </cell>
          <cell r="Q15">
            <v>120</v>
          </cell>
          <cell r="R15">
            <v>2.1871</v>
          </cell>
          <cell r="S15">
            <v>262.452</v>
          </cell>
          <cell r="T15">
            <v>1.8974000000000002</v>
          </cell>
          <cell r="U15">
            <v>497.97642480000007</v>
          </cell>
        </row>
        <row r="16">
          <cell r="A16" t="str">
            <v>OCT</v>
          </cell>
          <cell r="B16" t="str">
            <v xml:space="preserve">6100003 กระดาษ A4 70 แกรม x 400 แผ่น </v>
          </cell>
          <cell r="C16" t="str">
            <v>RM</v>
          </cell>
          <cell r="D16">
            <v>40</v>
          </cell>
          <cell r="E16">
            <v>4</v>
          </cell>
          <cell r="F16">
            <v>6</v>
          </cell>
          <cell r="J16">
            <v>12</v>
          </cell>
          <cell r="N16">
            <v>20</v>
          </cell>
          <cell r="P16">
            <v>10</v>
          </cell>
          <cell r="Q16">
            <v>92</v>
          </cell>
          <cell r="R16">
            <v>2.1871</v>
          </cell>
          <cell r="S16">
            <v>201.2132</v>
          </cell>
          <cell r="T16">
            <v>1.8974000000000002</v>
          </cell>
          <cell r="U16">
            <v>381.78192568000003</v>
          </cell>
        </row>
        <row r="17">
          <cell r="A17" t="str">
            <v>NOV</v>
          </cell>
          <cell r="B17" t="str">
            <v xml:space="preserve">6100003 กระดาษ A4 70 แกรม x 400 แผ่น </v>
          </cell>
          <cell r="C17" t="str">
            <v>RM</v>
          </cell>
          <cell r="D17">
            <v>20</v>
          </cell>
          <cell r="F17">
            <v>2</v>
          </cell>
          <cell r="I17">
            <v>20</v>
          </cell>
          <cell r="J17">
            <v>4</v>
          </cell>
          <cell r="L17">
            <v>5</v>
          </cell>
          <cell r="M17">
            <v>3</v>
          </cell>
          <cell r="N17">
            <v>5</v>
          </cell>
          <cell r="O17">
            <v>5</v>
          </cell>
          <cell r="Q17">
            <v>64</v>
          </cell>
          <cell r="R17">
            <v>2.1871</v>
          </cell>
          <cell r="S17">
            <v>139.9744</v>
          </cell>
          <cell r="T17">
            <v>1.8974000000000002</v>
          </cell>
          <cell r="U17">
            <v>265.58742656000004</v>
          </cell>
        </row>
        <row r="18">
          <cell r="A18" t="str">
            <v>DEC</v>
          </cell>
          <cell r="B18" t="str">
            <v xml:space="preserve">6100003 กระดาษ A4 70 แกรม x 400 แผ่น </v>
          </cell>
          <cell r="C18" t="str">
            <v>RM</v>
          </cell>
          <cell r="D18">
            <v>22</v>
          </cell>
          <cell r="F18">
            <v>7</v>
          </cell>
          <cell r="J18">
            <v>17</v>
          </cell>
          <cell r="M18">
            <v>3</v>
          </cell>
          <cell r="N18">
            <v>5</v>
          </cell>
          <cell r="O18">
            <v>6</v>
          </cell>
          <cell r="P18">
            <v>5</v>
          </cell>
          <cell r="Q18">
            <v>65</v>
          </cell>
          <cell r="R18">
            <v>2.1871</v>
          </cell>
          <cell r="S18">
            <v>142.16149999999999</v>
          </cell>
          <cell r="T18">
            <v>1.8974000000000002</v>
          </cell>
          <cell r="U18">
            <v>269.73723010000003</v>
          </cell>
        </row>
        <row r="19">
          <cell r="B19" t="str">
            <v>รวมกระดาษ</v>
          </cell>
          <cell r="D19">
            <v>291</v>
          </cell>
          <cell r="E19">
            <v>22</v>
          </cell>
          <cell r="F19">
            <v>54</v>
          </cell>
          <cell r="G19">
            <v>0</v>
          </cell>
          <cell r="H19">
            <v>4</v>
          </cell>
          <cell r="I19">
            <v>100</v>
          </cell>
          <cell r="J19">
            <v>110</v>
          </cell>
          <cell r="K19">
            <v>0</v>
          </cell>
          <cell r="L19">
            <v>30</v>
          </cell>
          <cell r="M19">
            <v>22</v>
          </cell>
          <cell r="N19">
            <v>185</v>
          </cell>
          <cell r="O19">
            <v>89</v>
          </cell>
          <cell r="P19">
            <v>50</v>
          </cell>
          <cell r="Q19">
            <v>957</v>
          </cell>
          <cell r="R19">
            <v>2.1871</v>
          </cell>
          <cell r="S19">
            <v>2093.0547000000001</v>
          </cell>
          <cell r="T19">
            <v>1.8974000000000002</v>
          </cell>
          <cell r="U19">
            <v>3971.3619877800006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  <sheetName val="Reference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สรุปรวมทั้งปี"/>
      <sheetName val="Summary"/>
      <sheetName val="ม_ค_ _2_"/>
      <sheetName val="ก_พ_ _2_"/>
      <sheetName val="ม___ค_ _2_"/>
      <sheetName val="เม_ย_ _2_"/>
      <sheetName val="พ_ค_ _2_"/>
      <sheetName val="ม__ย_ _2_"/>
      <sheetName val="ก_ค_ _2_"/>
      <sheetName val="ส_ค_ _2_"/>
      <sheetName val="ก_ย_ _2_"/>
      <sheetName val="ต_ค_ _2_"/>
      <sheetName val="พ_ย_ _2_"/>
      <sheetName val="ธ_ค_ _2_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การคำนวณ ปี 2568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97747-F28E-4658-A67B-99428586ABF0}">
  <dimension ref="A1:AW67"/>
  <sheetViews>
    <sheetView tabSelected="1" view="pageBreakPreview" zoomScale="55" zoomScaleNormal="40" zoomScaleSheetLayoutView="55" workbookViewId="0">
      <selection activeCell="C65" sqref="C65"/>
    </sheetView>
  </sheetViews>
  <sheetFormatPr defaultColWidth="9" defaultRowHeight="25" customHeight="1" x14ac:dyDescent="0.3"/>
  <cols>
    <col min="1" max="1" width="12.1640625" style="34" customWidth="1"/>
    <col min="2" max="2" width="43.4140625" style="32" customWidth="1"/>
    <col min="3" max="3" width="8.58203125" style="32" customWidth="1"/>
    <col min="4" max="4" width="15.08203125" style="32" customWidth="1"/>
    <col min="5" max="5" width="9.83203125" style="32" customWidth="1"/>
    <col min="6" max="6" width="10.5" style="60" customWidth="1"/>
    <col min="7" max="7" width="10.5" style="32" customWidth="1"/>
    <col min="8" max="8" width="10.08203125" style="32" customWidth="1"/>
    <col min="9" max="9" width="9.4140625" style="32" customWidth="1"/>
    <col min="10" max="10" width="10.5" style="49" customWidth="1"/>
    <col min="11" max="31" width="7.75" style="32" customWidth="1"/>
    <col min="32" max="32" width="9" style="32" customWidth="1"/>
    <col min="33" max="34" width="9" style="32"/>
    <col min="35" max="35" width="40.6640625" style="32" customWidth="1"/>
    <col min="36" max="36" width="15.9140625" style="32" customWidth="1"/>
    <col min="37" max="16384" width="9" style="32"/>
  </cols>
  <sheetData>
    <row r="1" spans="1:37" ht="25" customHeight="1" x14ac:dyDescent="0.3">
      <c r="AC1" s="32" t="s">
        <v>95</v>
      </c>
    </row>
    <row r="2" spans="1:37" ht="25" customHeight="1" x14ac:dyDescent="0.3">
      <c r="A2" s="188" t="s">
        <v>94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90"/>
    </row>
    <row r="3" spans="1:37" s="34" customFormat="1" ht="25" customHeight="1" x14ac:dyDescent="0.3">
      <c r="A3" s="191" t="s">
        <v>0</v>
      </c>
      <c r="B3" s="191" t="s">
        <v>17</v>
      </c>
      <c r="C3" s="191" t="s">
        <v>2</v>
      </c>
      <c r="D3" s="191" t="s">
        <v>3</v>
      </c>
      <c r="E3" s="191" t="s">
        <v>93</v>
      </c>
      <c r="F3" s="192" t="s">
        <v>109</v>
      </c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4" t="s">
        <v>3</v>
      </c>
    </row>
    <row r="4" spans="1:37" s="34" customFormat="1" ht="25" customHeight="1" x14ac:dyDescent="0.3">
      <c r="A4" s="191"/>
      <c r="B4" s="191"/>
      <c r="C4" s="191"/>
      <c r="D4" s="191"/>
      <c r="E4" s="191"/>
      <c r="F4" s="197" t="s">
        <v>18</v>
      </c>
      <c r="G4" s="197"/>
      <c r="H4" s="197" t="s">
        <v>19</v>
      </c>
      <c r="I4" s="197"/>
      <c r="J4" s="197" t="s">
        <v>20</v>
      </c>
      <c r="K4" s="197"/>
      <c r="L4" s="197" t="s">
        <v>21</v>
      </c>
      <c r="M4" s="197"/>
      <c r="N4" s="197" t="s">
        <v>78</v>
      </c>
      <c r="O4" s="197"/>
      <c r="P4" s="197" t="s">
        <v>79</v>
      </c>
      <c r="Q4" s="197"/>
      <c r="R4" s="197" t="s">
        <v>23</v>
      </c>
      <c r="S4" s="197"/>
      <c r="T4" s="197" t="s">
        <v>24</v>
      </c>
      <c r="U4" s="197"/>
      <c r="V4" s="197" t="s">
        <v>25</v>
      </c>
      <c r="W4" s="197"/>
      <c r="X4" s="197" t="s">
        <v>26</v>
      </c>
      <c r="Y4" s="197"/>
      <c r="Z4" s="197" t="s">
        <v>22</v>
      </c>
      <c r="AA4" s="197"/>
      <c r="AB4" s="197" t="s">
        <v>27</v>
      </c>
      <c r="AC4" s="197"/>
      <c r="AD4" s="198" t="s">
        <v>28</v>
      </c>
      <c r="AE4" s="195"/>
    </row>
    <row r="5" spans="1:37" s="34" customFormat="1" ht="25" customHeight="1" x14ac:dyDescent="0.3">
      <c r="A5" s="191"/>
      <c r="B5" s="191"/>
      <c r="C5" s="191"/>
      <c r="D5" s="191"/>
      <c r="E5" s="191"/>
      <c r="F5" s="55" t="s">
        <v>1</v>
      </c>
      <c r="G5" s="55" t="s">
        <v>12</v>
      </c>
      <c r="H5" s="55" t="s">
        <v>1</v>
      </c>
      <c r="I5" s="55" t="s">
        <v>12</v>
      </c>
      <c r="J5" s="55" t="s">
        <v>1</v>
      </c>
      <c r="K5" s="55" t="s">
        <v>12</v>
      </c>
      <c r="L5" s="55" t="s">
        <v>1</v>
      </c>
      <c r="M5" s="55" t="s">
        <v>12</v>
      </c>
      <c r="N5" s="55" t="s">
        <v>1</v>
      </c>
      <c r="O5" s="55" t="s">
        <v>12</v>
      </c>
      <c r="P5" s="55" t="s">
        <v>1</v>
      </c>
      <c r="Q5" s="55" t="s">
        <v>12</v>
      </c>
      <c r="R5" s="55" t="s">
        <v>1</v>
      </c>
      <c r="S5" s="55" t="s">
        <v>12</v>
      </c>
      <c r="T5" s="55" t="s">
        <v>1</v>
      </c>
      <c r="U5" s="55" t="s">
        <v>12</v>
      </c>
      <c r="V5" s="55" t="s">
        <v>1</v>
      </c>
      <c r="W5" s="55" t="s">
        <v>12</v>
      </c>
      <c r="X5" s="55" t="s">
        <v>1</v>
      </c>
      <c r="Y5" s="55" t="s">
        <v>12</v>
      </c>
      <c r="Z5" s="55" t="s">
        <v>1</v>
      </c>
      <c r="AA5" s="55" t="s">
        <v>12</v>
      </c>
      <c r="AB5" s="55" t="s">
        <v>1</v>
      </c>
      <c r="AC5" s="55" t="s">
        <v>12</v>
      </c>
      <c r="AD5" s="199"/>
      <c r="AE5" s="196"/>
    </row>
    <row r="6" spans="1:37" ht="25" customHeight="1" x14ac:dyDescent="0.3">
      <c r="A6" s="205" t="s">
        <v>112</v>
      </c>
      <c r="B6" s="37" t="s">
        <v>32</v>
      </c>
      <c r="C6" s="36"/>
      <c r="D6" s="36"/>
      <c r="E6" s="36"/>
      <c r="F6" s="36"/>
      <c r="G6" s="38"/>
      <c r="H6" s="39"/>
      <c r="I6" s="39"/>
      <c r="J6" s="40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6"/>
    </row>
    <row r="7" spans="1:37" ht="25" customHeight="1" x14ac:dyDescent="0.3">
      <c r="A7" s="206"/>
      <c r="B7" s="37" t="s">
        <v>33</v>
      </c>
      <c r="C7" s="36"/>
      <c r="D7" s="36"/>
      <c r="E7" s="36"/>
      <c r="F7" s="36"/>
      <c r="G7" s="38"/>
      <c r="H7" s="39"/>
      <c r="I7" s="39"/>
      <c r="J7" s="40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3"/>
    </row>
    <row r="8" spans="1:37" ht="25" customHeight="1" x14ac:dyDescent="0.3">
      <c r="A8" s="206"/>
      <c r="B8" s="41" t="s">
        <v>34</v>
      </c>
      <c r="C8" s="42">
        <v>2.7078000000000002</v>
      </c>
      <c r="D8" s="36" t="s">
        <v>13</v>
      </c>
      <c r="E8" s="36" t="s">
        <v>5</v>
      </c>
      <c r="F8" s="36"/>
      <c r="G8" s="43">
        <f>F8*C8</f>
        <v>0</v>
      </c>
      <c r="H8" s="36"/>
      <c r="I8" s="43">
        <f>H8*C8</f>
        <v>0</v>
      </c>
      <c r="J8" s="36"/>
      <c r="K8" s="43">
        <f>J8*C8</f>
        <v>0</v>
      </c>
      <c r="L8" s="36"/>
      <c r="M8" s="43">
        <f>L8*C8</f>
        <v>0</v>
      </c>
      <c r="N8" s="36"/>
      <c r="O8" s="43">
        <f>N8*C8</f>
        <v>0</v>
      </c>
      <c r="P8" s="36"/>
      <c r="Q8" s="43">
        <f>P8*C8</f>
        <v>0</v>
      </c>
      <c r="R8" s="36"/>
      <c r="S8" s="43">
        <f>R8*C8</f>
        <v>0</v>
      </c>
      <c r="T8" s="36"/>
      <c r="U8" s="43">
        <f>T8*C8</f>
        <v>0</v>
      </c>
      <c r="V8" s="36"/>
      <c r="W8" s="43">
        <f>V8*C8</f>
        <v>0</v>
      </c>
      <c r="X8" s="36"/>
      <c r="Y8" s="43">
        <f>X8*C8</f>
        <v>0</v>
      </c>
      <c r="Z8" s="36"/>
      <c r="AA8" s="43">
        <f>Z8*C8</f>
        <v>0</v>
      </c>
      <c r="AB8" s="36"/>
      <c r="AC8" s="43">
        <f>AB8*C8</f>
        <v>0</v>
      </c>
      <c r="AD8" s="44">
        <f>G8+I8+K8+M8+O8+Q8+S8+U8+W8+Y8+AA8+AC8</f>
        <v>0</v>
      </c>
      <c r="AE8" s="36" t="s">
        <v>97</v>
      </c>
    </row>
    <row r="9" spans="1:37" ht="25" customHeight="1" x14ac:dyDescent="0.3">
      <c r="A9" s="206"/>
      <c r="B9" s="41" t="s">
        <v>35</v>
      </c>
      <c r="C9" s="42">
        <v>2.7078000000000002</v>
      </c>
      <c r="D9" s="36" t="s">
        <v>13</v>
      </c>
      <c r="E9" s="36" t="s">
        <v>5</v>
      </c>
      <c r="F9" s="36"/>
      <c r="G9" s="43">
        <f>F9*C9</f>
        <v>0</v>
      </c>
      <c r="H9" s="36"/>
      <c r="I9" s="43">
        <f>H9*C9</f>
        <v>0</v>
      </c>
      <c r="J9" s="36"/>
      <c r="K9" s="43">
        <f>J9*C9</f>
        <v>0</v>
      </c>
      <c r="L9" s="36"/>
      <c r="M9" s="43">
        <f>L9*C9</f>
        <v>0</v>
      </c>
      <c r="N9" s="36"/>
      <c r="O9" s="43">
        <f>N9*C9</f>
        <v>0</v>
      </c>
      <c r="P9" s="36"/>
      <c r="Q9" s="43">
        <f>P9*C9</f>
        <v>0</v>
      </c>
      <c r="R9" s="36"/>
      <c r="S9" s="43">
        <f>R9*C9</f>
        <v>0</v>
      </c>
      <c r="T9" s="36"/>
      <c r="U9" s="43">
        <f>T9*C9</f>
        <v>0</v>
      </c>
      <c r="V9" s="36"/>
      <c r="W9" s="43">
        <f>V9*C9</f>
        <v>0</v>
      </c>
      <c r="X9" s="36"/>
      <c r="Y9" s="43">
        <f>X9*C9</f>
        <v>0</v>
      </c>
      <c r="Z9" s="36"/>
      <c r="AA9" s="43">
        <f>Z9*C9</f>
        <v>0</v>
      </c>
      <c r="AB9" s="36"/>
      <c r="AC9" s="43">
        <f>AB9*C9</f>
        <v>0</v>
      </c>
      <c r="AD9" s="44">
        <f t="shared" ref="AD9:AD25" si="0">G9+I9+K9+M9+O9+Q9+S9+U9+W9+Y9+AA9+AC9</f>
        <v>0</v>
      </c>
      <c r="AE9" s="36" t="s">
        <v>97</v>
      </c>
    </row>
    <row r="10" spans="1:37" ht="25" customHeight="1" x14ac:dyDescent="0.3">
      <c r="A10" s="206"/>
      <c r="B10" s="45" t="s">
        <v>36</v>
      </c>
      <c r="C10" s="42"/>
      <c r="D10" s="36"/>
      <c r="E10" s="36"/>
      <c r="F10" s="36"/>
      <c r="G10" s="43"/>
      <c r="H10" s="36"/>
      <c r="I10" s="43"/>
      <c r="J10" s="36"/>
      <c r="K10" s="43"/>
      <c r="L10" s="36"/>
      <c r="M10" s="43"/>
      <c r="N10" s="36"/>
      <c r="O10" s="43"/>
      <c r="P10" s="36"/>
      <c r="Q10" s="43"/>
      <c r="R10" s="36"/>
      <c r="S10" s="43"/>
      <c r="T10" s="36"/>
      <c r="U10" s="43"/>
      <c r="V10" s="36"/>
      <c r="W10" s="43"/>
      <c r="X10" s="36"/>
      <c r="Y10" s="43"/>
      <c r="Z10" s="36"/>
      <c r="AA10" s="43"/>
      <c r="AB10" s="36"/>
      <c r="AC10" s="43"/>
      <c r="AD10" s="44"/>
      <c r="AE10" s="36"/>
    </row>
    <row r="11" spans="1:37" ht="25" customHeight="1" x14ac:dyDescent="0.3">
      <c r="A11" s="206"/>
      <c r="B11" s="45" t="s">
        <v>37</v>
      </c>
      <c r="C11" s="42"/>
      <c r="D11" s="36"/>
      <c r="E11" s="36"/>
      <c r="F11" s="36"/>
      <c r="G11" s="43"/>
      <c r="H11" s="36"/>
      <c r="I11" s="43"/>
      <c r="J11" s="36"/>
      <c r="K11" s="43"/>
      <c r="L11" s="36"/>
      <c r="M11" s="43"/>
      <c r="N11" s="36"/>
      <c r="O11" s="43"/>
      <c r="P11" s="36"/>
      <c r="Q11" s="43"/>
      <c r="R11" s="36"/>
      <c r="S11" s="43"/>
      <c r="T11" s="36"/>
      <c r="U11" s="43"/>
      <c r="V11" s="36"/>
      <c r="W11" s="43"/>
      <c r="X11" s="36"/>
      <c r="Y11" s="43"/>
      <c r="Z11" s="36"/>
      <c r="AA11" s="43"/>
      <c r="AB11" s="36"/>
      <c r="AC11" s="43"/>
      <c r="AD11" s="44"/>
      <c r="AE11" s="36"/>
    </row>
    <row r="12" spans="1:37" ht="25" customHeight="1" x14ac:dyDescent="0.3">
      <c r="A12" s="206"/>
      <c r="B12" s="41" t="s">
        <v>38</v>
      </c>
      <c r="C12" s="42">
        <v>2.7406000000000001</v>
      </c>
      <c r="D12" s="36" t="s">
        <v>13</v>
      </c>
      <c r="E12" s="36" t="s">
        <v>5</v>
      </c>
      <c r="F12" s="36"/>
      <c r="G12" s="43">
        <f t="shared" ref="G12:G25" si="1">F12*C12</f>
        <v>0</v>
      </c>
      <c r="H12" s="36"/>
      <c r="I12" s="43">
        <f t="shared" ref="I12:I25" si="2">H12*C12</f>
        <v>0</v>
      </c>
      <c r="J12" s="36"/>
      <c r="K12" s="43">
        <f t="shared" ref="K12:K25" si="3">J12*C12</f>
        <v>0</v>
      </c>
      <c r="L12" s="36"/>
      <c r="M12" s="43">
        <f t="shared" ref="M12:M25" si="4">L12*C12</f>
        <v>0</v>
      </c>
      <c r="N12" s="36"/>
      <c r="O12" s="43">
        <f t="shared" ref="O12:O25" si="5">N12*C12</f>
        <v>0</v>
      </c>
      <c r="P12" s="36"/>
      <c r="Q12" s="43">
        <f t="shared" ref="Q12:Q25" si="6">P12*C12</f>
        <v>0</v>
      </c>
      <c r="R12" s="36"/>
      <c r="S12" s="43">
        <f t="shared" ref="S12:S25" si="7">R12*C12</f>
        <v>0</v>
      </c>
      <c r="T12" s="36"/>
      <c r="U12" s="43">
        <f t="shared" ref="U12:U25" si="8">T12*C12</f>
        <v>0</v>
      </c>
      <c r="V12" s="36"/>
      <c r="W12" s="43">
        <f t="shared" ref="W12:W25" si="9">V12*C12</f>
        <v>0</v>
      </c>
      <c r="X12" s="36"/>
      <c r="Y12" s="43">
        <f t="shared" ref="Y12:Y25" si="10">X12*C12</f>
        <v>0</v>
      </c>
      <c r="Z12" s="36"/>
      <c r="AA12" s="43">
        <f t="shared" ref="AA12:AA25" si="11">Z12*C12</f>
        <v>0</v>
      </c>
      <c r="AB12" s="36"/>
      <c r="AC12" s="43">
        <f t="shared" ref="AC12:AC25" si="12">AB12*C12</f>
        <v>0</v>
      </c>
      <c r="AD12" s="44">
        <f t="shared" si="0"/>
        <v>0</v>
      </c>
      <c r="AE12" s="36" t="s">
        <v>97</v>
      </c>
    </row>
    <row r="13" spans="1:37" ht="25" customHeight="1" x14ac:dyDescent="0.3">
      <c r="A13" s="206"/>
      <c r="B13" s="41" t="s">
        <v>73</v>
      </c>
      <c r="C13" s="42">
        <v>2.2393999999999998</v>
      </c>
      <c r="D13" s="36" t="s">
        <v>13</v>
      </c>
      <c r="E13" s="36" t="s">
        <v>5</v>
      </c>
      <c r="F13" s="36"/>
      <c r="G13" s="43">
        <f t="shared" si="1"/>
        <v>0</v>
      </c>
      <c r="H13" s="36"/>
      <c r="I13" s="43">
        <f t="shared" si="2"/>
        <v>0</v>
      </c>
      <c r="J13" s="36"/>
      <c r="K13" s="43">
        <f t="shared" si="3"/>
        <v>0</v>
      </c>
      <c r="L13" s="36"/>
      <c r="M13" s="43">
        <f t="shared" si="4"/>
        <v>0</v>
      </c>
      <c r="N13" s="36"/>
      <c r="O13" s="43">
        <f t="shared" si="5"/>
        <v>0</v>
      </c>
      <c r="P13" s="36"/>
      <c r="Q13" s="43">
        <f t="shared" si="6"/>
        <v>0</v>
      </c>
      <c r="R13" s="36"/>
      <c r="S13" s="43">
        <f t="shared" si="7"/>
        <v>0</v>
      </c>
      <c r="T13" s="36"/>
      <c r="U13" s="43">
        <f t="shared" si="8"/>
        <v>0</v>
      </c>
      <c r="V13" s="36"/>
      <c r="W13" s="43">
        <f t="shared" si="9"/>
        <v>0</v>
      </c>
      <c r="X13" s="36"/>
      <c r="Y13" s="43">
        <f t="shared" si="10"/>
        <v>0</v>
      </c>
      <c r="Z13" s="36"/>
      <c r="AA13" s="43">
        <f t="shared" si="11"/>
        <v>0</v>
      </c>
      <c r="AB13" s="36"/>
      <c r="AC13" s="43">
        <f t="shared" si="12"/>
        <v>0</v>
      </c>
      <c r="AD13" s="44">
        <f t="shared" si="0"/>
        <v>0</v>
      </c>
      <c r="AE13" s="36" t="s">
        <v>97</v>
      </c>
    </row>
    <row r="14" spans="1:37" ht="25" customHeight="1" x14ac:dyDescent="0.3">
      <c r="A14" s="206"/>
      <c r="B14" s="41" t="s">
        <v>39</v>
      </c>
      <c r="C14" s="42">
        <v>2.2393999999999998</v>
      </c>
      <c r="D14" s="36" t="s">
        <v>13</v>
      </c>
      <c r="E14" s="36" t="s">
        <v>5</v>
      </c>
      <c r="F14" s="36"/>
      <c r="G14" s="43">
        <f t="shared" si="1"/>
        <v>0</v>
      </c>
      <c r="H14" s="36"/>
      <c r="I14" s="43">
        <f t="shared" si="2"/>
        <v>0</v>
      </c>
      <c r="J14" s="36"/>
      <c r="K14" s="43">
        <f t="shared" si="3"/>
        <v>0</v>
      </c>
      <c r="L14" s="36"/>
      <c r="M14" s="43">
        <f t="shared" si="4"/>
        <v>0</v>
      </c>
      <c r="N14" s="36"/>
      <c r="O14" s="43">
        <f t="shared" si="5"/>
        <v>0</v>
      </c>
      <c r="P14" s="36"/>
      <c r="Q14" s="43">
        <f t="shared" si="6"/>
        <v>0</v>
      </c>
      <c r="R14" s="36"/>
      <c r="S14" s="43">
        <f t="shared" si="7"/>
        <v>0</v>
      </c>
      <c r="T14" s="36"/>
      <c r="U14" s="43">
        <f t="shared" si="8"/>
        <v>0</v>
      </c>
      <c r="V14" s="36"/>
      <c r="W14" s="43">
        <f t="shared" si="9"/>
        <v>0</v>
      </c>
      <c r="X14" s="36"/>
      <c r="Y14" s="43">
        <f t="shared" si="10"/>
        <v>0</v>
      </c>
      <c r="Z14" s="36"/>
      <c r="AA14" s="43">
        <f t="shared" si="11"/>
        <v>0</v>
      </c>
      <c r="AB14" s="36"/>
      <c r="AC14" s="43">
        <f t="shared" si="12"/>
        <v>0</v>
      </c>
      <c r="AD14" s="44">
        <f t="shared" si="0"/>
        <v>0</v>
      </c>
      <c r="AE14" s="36" t="s">
        <v>97</v>
      </c>
    </row>
    <row r="15" spans="1:37" ht="25" customHeight="1" x14ac:dyDescent="0.3">
      <c r="A15" s="206"/>
      <c r="B15" s="45" t="s">
        <v>71</v>
      </c>
      <c r="C15" s="42">
        <v>1</v>
      </c>
      <c r="D15" s="36" t="s">
        <v>72</v>
      </c>
      <c r="E15" s="36" t="s">
        <v>10</v>
      </c>
      <c r="F15" s="36"/>
      <c r="G15" s="43">
        <f t="shared" si="1"/>
        <v>0</v>
      </c>
      <c r="H15" s="36"/>
      <c r="I15" s="43">
        <f t="shared" si="2"/>
        <v>0</v>
      </c>
      <c r="J15" s="36"/>
      <c r="K15" s="43">
        <f t="shared" si="3"/>
        <v>0</v>
      </c>
      <c r="L15" s="36"/>
      <c r="M15" s="43">
        <f t="shared" si="4"/>
        <v>0</v>
      </c>
      <c r="N15" s="36"/>
      <c r="O15" s="43">
        <f t="shared" si="5"/>
        <v>0</v>
      </c>
      <c r="P15" s="36"/>
      <c r="Q15" s="43">
        <f t="shared" si="6"/>
        <v>0</v>
      </c>
      <c r="R15" s="36"/>
      <c r="S15" s="43">
        <f t="shared" si="7"/>
        <v>0</v>
      </c>
      <c r="T15" s="36"/>
      <c r="U15" s="43">
        <f t="shared" si="8"/>
        <v>0</v>
      </c>
      <c r="V15" s="36"/>
      <c r="W15" s="43">
        <f t="shared" si="9"/>
        <v>0</v>
      </c>
      <c r="X15" s="36"/>
      <c r="Y15" s="43">
        <f t="shared" si="10"/>
        <v>0</v>
      </c>
      <c r="Z15" s="36"/>
      <c r="AA15" s="43">
        <f t="shared" si="11"/>
        <v>0</v>
      </c>
      <c r="AC15" s="43">
        <f>AB19*C15</f>
        <v>0</v>
      </c>
      <c r="AD15" s="44">
        <f t="shared" si="0"/>
        <v>0</v>
      </c>
      <c r="AE15" s="36" t="s">
        <v>97</v>
      </c>
      <c r="AI15" s="175"/>
      <c r="AJ15" s="175" t="s">
        <v>181</v>
      </c>
      <c r="AK15" s="175" t="s">
        <v>182</v>
      </c>
    </row>
    <row r="16" spans="1:37" ht="24.5" customHeight="1" x14ac:dyDescent="0.3">
      <c r="A16" s="206"/>
      <c r="B16" s="64" t="s">
        <v>69</v>
      </c>
      <c r="C16" s="63">
        <v>28</v>
      </c>
      <c r="D16" s="36" t="s">
        <v>57</v>
      </c>
      <c r="E16" s="36" t="s">
        <v>41</v>
      </c>
      <c r="F16" s="61"/>
      <c r="G16" s="43">
        <f t="shared" si="1"/>
        <v>0</v>
      </c>
      <c r="H16" s="61"/>
      <c r="I16" s="43">
        <f t="shared" si="2"/>
        <v>0</v>
      </c>
      <c r="J16" s="61"/>
      <c r="K16" s="43">
        <f t="shared" si="3"/>
        <v>0</v>
      </c>
      <c r="L16" s="61"/>
      <c r="M16" s="43">
        <f t="shared" si="4"/>
        <v>0</v>
      </c>
      <c r="N16" s="61"/>
      <c r="O16" s="43">
        <f t="shared" si="5"/>
        <v>0</v>
      </c>
      <c r="P16" s="61"/>
      <c r="Q16" s="43">
        <f t="shared" si="6"/>
        <v>0</v>
      </c>
      <c r="R16" s="61"/>
      <c r="S16" s="43">
        <f t="shared" si="7"/>
        <v>0</v>
      </c>
      <c r="T16" s="61"/>
      <c r="U16" s="43">
        <f t="shared" si="8"/>
        <v>0</v>
      </c>
      <c r="V16" s="61"/>
      <c r="W16" s="43">
        <f t="shared" si="9"/>
        <v>0</v>
      </c>
      <c r="X16" s="61"/>
      <c r="Y16" s="43">
        <f t="shared" si="10"/>
        <v>0</v>
      </c>
      <c r="Z16" s="61"/>
      <c r="AA16" s="43">
        <f t="shared" si="11"/>
        <v>0</v>
      </c>
      <c r="AB16" s="61"/>
      <c r="AC16" s="43">
        <f t="shared" si="12"/>
        <v>0</v>
      </c>
      <c r="AD16" s="44">
        <f t="shared" si="0"/>
        <v>0</v>
      </c>
      <c r="AE16" s="36" t="s">
        <v>97</v>
      </c>
      <c r="AI16" s="176" t="s">
        <v>38</v>
      </c>
      <c r="AJ16" s="175"/>
      <c r="AK16" s="175"/>
    </row>
    <row r="17" spans="1:44" ht="24.5" customHeight="1" x14ac:dyDescent="0.3">
      <c r="A17" s="206"/>
      <c r="B17" s="65" t="s">
        <v>70</v>
      </c>
      <c r="C17" s="42">
        <v>28</v>
      </c>
      <c r="D17" s="36" t="s">
        <v>57</v>
      </c>
      <c r="E17" s="36" t="s">
        <v>41</v>
      </c>
      <c r="F17" s="46"/>
      <c r="G17" s="43">
        <f t="shared" si="1"/>
        <v>0</v>
      </c>
      <c r="H17" s="46"/>
      <c r="I17" s="43">
        <f t="shared" si="2"/>
        <v>0</v>
      </c>
      <c r="J17" s="46"/>
      <c r="K17" s="43">
        <f t="shared" si="3"/>
        <v>0</v>
      </c>
      <c r="L17" s="46"/>
      <c r="M17" s="43">
        <f t="shared" si="4"/>
        <v>0</v>
      </c>
      <c r="N17" s="46"/>
      <c r="O17" s="43">
        <f t="shared" si="5"/>
        <v>0</v>
      </c>
      <c r="P17" s="46"/>
      <c r="Q17" s="43">
        <f t="shared" si="6"/>
        <v>0</v>
      </c>
      <c r="R17" s="46"/>
      <c r="S17" s="43">
        <f t="shared" si="7"/>
        <v>0</v>
      </c>
      <c r="T17" s="46"/>
      <c r="U17" s="43">
        <f t="shared" si="8"/>
        <v>0</v>
      </c>
      <c r="V17" s="46"/>
      <c r="W17" s="43">
        <f t="shared" si="9"/>
        <v>0</v>
      </c>
      <c r="X17" s="46"/>
      <c r="Y17" s="43">
        <f t="shared" si="10"/>
        <v>0</v>
      </c>
      <c r="Z17" s="46"/>
      <c r="AA17" s="43">
        <f t="shared" si="11"/>
        <v>0</v>
      </c>
      <c r="AB17" s="46"/>
      <c r="AC17" s="43">
        <f t="shared" si="12"/>
        <v>0</v>
      </c>
      <c r="AD17" s="44">
        <f t="shared" si="0"/>
        <v>0</v>
      </c>
      <c r="AE17" s="36" t="s">
        <v>97</v>
      </c>
      <c r="AI17" s="176" t="s">
        <v>73</v>
      </c>
      <c r="AJ17" s="175"/>
      <c r="AK17" s="175"/>
    </row>
    <row r="18" spans="1:44" ht="24.5" customHeight="1" x14ac:dyDescent="0.3">
      <c r="A18" s="206"/>
      <c r="B18" s="45" t="s">
        <v>116</v>
      </c>
      <c r="C18" s="42">
        <v>1760</v>
      </c>
      <c r="D18" s="36" t="s">
        <v>117</v>
      </c>
      <c r="E18" s="36" t="s">
        <v>120</v>
      </c>
      <c r="F18" s="46"/>
      <c r="G18" s="43"/>
      <c r="H18" s="46"/>
      <c r="I18" s="43"/>
      <c r="J18" s="46"/>
      <c r="K18" s="43"/>
      <c r="L18" s="46"/>
      <c r="M18" s="43"/>
      <c r="N18" s="46"/>
      <c r="O18" s="43"/>
      <c r="P18" s="46"/>
      <c r="Q18" s="43"/>
      <c r="R18" s="46"/>
      <c r="S18" s="43"/>
      <c r="T18" s="46"/>
      <c r="U18" s="43"/>
      <c r="V18" s="46"/>
      <c r="W18" s="43"/>
      <c r="X18" s="46"/>
      <c r="Y18" s="43"/>
      <c r="Z18" s="46"/>
      <c r="AA18" s="43"/>
      <c r="AB18" s="46"/>
      <c r="AC18" s="43"/>
      <c r="AD18" s="44"/>
      <c r="AE18" s="36"/>
      <c r="AI18" s="177" t="s">
        <v>69</v>
      </c>
      <c r="AJ18" s="175"/>
      <c r="AK18" s="175"/>
    </row>
    <row r="19" spans="1:44" ht="25" customHeight="1" x14ac:dyDescent="0.3">
      <c r="A19" s="207"/>
      <c r="B19" s="45" t="s">
        <v>115</v>
      </c>
      <c r="C19" s="42">
        <v>677</v>
      </c>
      <c r="D19" s="36" t="s">
        <v>118</v>
      </c>
      <c r="E19" s="47" t="s">
        <v>119</v>
      </c>
      <c r="F19" s="36"/>
      <c r="G19" s="43">
        <f t="shared" si="1"/>
        <v>0</v>
      </c>
      <c r="H19" s="36"/>
      <c r="I19" s="43">
        <f t="shared" si="2"/>
        <v>0</v>
      </c>
      <c r="J19" s="36"/>
      <c r="K19" s="43">
        <f t="shared" si="3"/>
        <v>0</v>
      </c>
      <c r="L19" s="36"/>
      <c r="M19" s="43">
        <f t="shared" si="4"/>
        <v>0</v>
      </c>
      <c r="N19" s="36"/>
      <c r="O19" s="43">
        <f t="shared" si="5"/>
        <v>0</v>
      </c>
      <c r="P19" s="36"/>
      <c r="Q19" s="43">
        <f t="shared" si="6"/>
        <v>0</v>
      </c>
      <c r="R19" s="36"/>
      <c r="S19" s="43">
        <f t="shared" si="7"/>
        <v>0</v>
      </c>
      <c r="T19" s="36"/>
      <c r="U19" s="43">
        <f t="shared" si="8"/>
        <v>0</v>
      </c>
      <c r="V19" s="36"/>
      <c r="W19" s="43">
        <f t="shared" si="9"/>
        <v>0</v>
      </c>
      <c r="X19" s="36"/>
      <c r="Y19" s="43">
        <f t="shared" si="10"/>
        <v>0</v>
      </c>
      <c r="Z19" s="36"/>
      <c r="AA19" s="43">
        <f t="shared" si="11"/>
        <v>0</v>
      </c>
      <c r="AB19" s="36"/>
      <c r="AC19" s="163">
        <f>AB19*C19</f>
        <v>0</v>
      </c>
      <c r="AD19" s="44">
        <f t="shared" ref="AD19" si="13">G19+I19+K19+M19+O19+Q19+S19+U19+W19+Y19+AA19+AC19</f>
        <v>0</v>
      </c>
      <c r="AE19" s="36" t="s">
        <v>97</v>
      </c>
      <c r="AI19" s="176" t="s">
        <v>7</v>
      </c>
      <c r="AJ19" s="164">
        <v>1058</v>
      </c>
      <c r="AK19" s="164">
        <v>828</v>
      </c>
    </row>
    <row r="20" spans="1:44" ht="37" customHeight="1" x14ac:dyDescent="0.85">
      <c r="A20" s="35" t="s">
        <v>111</v>
      </c>
      <c r="B20" s="41" t="s">
        <v>7</v>
      </c>
      <c r="C20" s="42">
        <v>0.47499999999999998</v>
      </c>
      <c r="D20" s="36" t="s">
        <v>14</v>
      </c>
      <c r="E20" s="36" t="s">
        <v>8</v>
      </c>
      <c r="F20" s="162"/>
      <c r="G20" s="163">
        <f>F20*C20</f>
        <v>0</v>
      </c>
      <c r="H20" s="164"/>
      <c r="I20" s="163">
        <f t="shared" si="2"/>
        <v>0</v>
      </c>
      <c r="J20" s="164"/>
      <c r="K20" s="163">
        <f t="shared" si="3"/>
        <v>0</v>
      </c>
      <c r="L20" s="164"/>
      <c r="M20" s="163">
        <f t="shared" si="4"/>
        <v>0</v>
      </c>
      <c r="N20" s="164"/>
      <c r="O20" s="163">
        <f t="shared" si="5"/>
        <v>0</v>
      </c>
      <c r="P20" s="164"/>
      <c r="Q20" s="163">
        <f t="shared" si="6"/>
        <v>0</v>
      </c>
      <c r="R20" s="164"/>
      <c r="S20" s="163">
        <f t="shared" si="7"/>
        <v>0</v>
      </c>
      <c r="T20" s="164"/>
      <c r="U20" s="163">
        <f t="shared" si="8"/>
        <v>0</v>
      </c>
      <c r="V20" s="164"/>
      <c r="W20" s="163">
        <f t="shared" si="9"/>
        <v>0</v>
      </c>
      <c r="X20" s="164"/>
      <c r="Y20" s="163">
        <f t="shared" si="10"/>
        <v>0</v>
      </c>
      <c r="Z20" s="164"/>
      <c r="AA20" s="163">
        <f>Z20*C20</f>
        <v>0</v>
      </c>
      <c r="AB20" s="164"/>
      <c r="AC20" s="163">
        <f>AB20*C20</f>
        <v>0</v>
      </c>
      <c r="AD20" s="44">
        <f t="shared" si="0"/>
        <v>0</v>
      </c>
      <c r="AE20" s="36" t="s">
        <v>97</v>
      </c>
      <c r="AI20" s="176" t="s">
        <v>40</v>
      </c>
      <c r="AJ20" s="36">
        <v>1.75</v>
      </c>
      <c r="AK20" s="36">
        <v>0.75</v>
      </c>
    </row>
    <row r="21" spans="1:44" ht="25" customHeight="1" x14ac:dyDescent="0.85">
      <c r="A21" s="200" t="s">
        <v>113</v>
      </c>
      <c r="B21" s="41" t="s">
        <v>40</v>
      </c>
      <c r="C21" s="42">
        <v>2.1019999999999999</v>
      </c>
      <c r="D21" s="36" t="s">
        <v>15</v>
      </c>
      <c r="E21" s="36" t="s">
        <v>10</v>
      </c>
      <c r="F21" s="36"/>
      <c r="G21" s="43">
        <f t="shared" si="1"/>
        <v>0</v>
      </c>
      <c r="H21" s="36"/>
      <c r="I21" s="43">
        <f t="shared" si="2"/>
        <v>0</v>
      </c>
      <c r="J21" s="36"/>
      <c r="K21" s="43">
        <f t="shared" si="3"/>
        <v>0</v>
      </c>
      <c r="L21" s="36"/>
      <c r="M21" s="43">
        <f t="shared" si="4"/>
        <v>0</v>
      </c>
      <c r="N21" s="36"/>
      <c r="O21" s="43">
        <f t="shared" si="5"/>
        <v>0</v>
      </c>
      <c r="P21" s="36"/>
      <c r="Q21" s="43">
        <f t="shared" si="6"/>
        <v>0</v>
      </c>
      <c r="R21" s="36"/>
      <c r="S21" s="43">
        <f t="shared" si="7"/>
        <v>0</v>
      </c>
      <c r="T21" s="171"/>
      <c r="U21" s="43">
        <f t="shared" si="8"/>
        <v>0</v>
      </c>
      <c r="V21" s="36"/>
      <c r="W21" s="43">
        <f t="shared" si="9"/>
        <v>0</v>
      </c>
      <c r="X21" s="36"/>
      <c r="Y21" s="43">
        <f t="shared" si="10"/>
        <v>0</v>
      </c>
      <c r="Z21" s="36"/>
      <c r="AA21" s="43">
        <f t="shared" si="11"/>
        <v>0</v>
      </c>
      <c r="AB21" s="36"/>
      <c r="AC21" s="43">
        <f t="shared" si="12"/>
        <v>0</v>
      </c>
      <c r="AD21" s="44">
        <f t="shared" si="0"/>
        <v>0</v>
      </c>
      <c r="AE21" s="36" t="s">
        <v>97</v>
      </c>
      <c r="AI21" s="178" t="s">
        <v>84</v>
      </c>
      <c r="AJ21" s="168">
        <v>7</v>
      </c>
      <c r="AK21" s="168">
        <v>8</v>
      </c>
    </row>
    <row r="22" spans="1:44" s="170" customFormat="1" ht="25" customHeight="1" x14ac:dyDescent="0.85">
      <c r="A22" s="201"/>
      <c r="B22" s="166" t="s">
        <v>84</v>
      </c>
      <c r="C22" s="167">
        <v>0.79479999999999995</v>
      </c>
      <c r="D22" s="164" t="s">
        <v>16</v>
      </c>
      <c r="E22" s="164" t="s">
        <v>11</v>
      </c>
      <c r="F22" s="168"/>
      <c r="G22" s="163">
        <f t="shared" si="1"/>
        <v>0</v>
      </c>
      <c r="H22" s="168"/>
      <c r="I22" s="163">
        <f t="shared" si="2"/>
        <v>0</v>
      </c>
      <c r="J22" s="168"/>
      <c r="K22" s="163">
        <f t="shared" si="3"/>
        <v>0</v>
      </c>
      <c r="L22" s="168"/>
      <c r="M22" s="163">
        <f t="shared" si="4"/>
        <v>0</v>
      </c>
      <c r="N22" s="168"/>
      <c r="O22" s="163">
        <f t="shared" si="5"/>
        <v>0</v>
      </c>
      <c r="P22" s="168"/>
      <c r="Q22" s="163">
        <f t="shared" si="6"/>
        <v>0</v>
      </c>
      <c r="R22" s="168"/>
      <c r="S22" s="163">
        <f t="shared" si="7"/>
        <v>0</v>
      </c>
      <c r="T22" s="168"/>
      <c r="U22" s="163">
        <f t="shared" si="8"/>
        <v>0</v>
      </c>
      <c r="V22" s="168"/>
      <c r="W22" s="163">
        <f t="shared" si="9"/>
        <v>0</v>
      </c>
      <c r="X22" s="168"/>
      <c r="Y22" s="163">
        <f t="shared" si="10"/>
        <v>0</v>
      </c>
      <c r="Z22" s="168"/>
      <c r="AA22" s="163">
        <f t="shared" si="11"/>
        <v>0</v>
      </c>
      <c r="AB22" s="168"/>
      <c r="AC22" s="163">
        <f t="shared" si="12"/>
        <v>0</v>
      </c>
      <c r="AD22" s="169">
        <f t="shared" si="0"/>
        <v>0</v>
      </c>
      <c r="AE22" s="164" t="s">
        <v>97</v>
      </c>
      <c r="AI22" s="176"/>
      <c r="AJ22" s="179"/>
      <c r="AK22" s="179"/>
    </row>
    <row r="23" spans="1:44" ht="25" customHeight="1" x14ac:dyDescent="0.3">
      <c r="A23" s="201"/>
      <c r="B23" s="41" t="s">
        <v>85</v>
      </c>
      <c r="C23" s="42">
        <v>0.54100000000000004</v>
      </c>
      <c r="D23" s="36" t="s">
        <v>16</v>
      </c>
      <c r="E23" s="36" t="s">
        <v>11</v>
      </c>
      <c r="F23" s="36"/>
      <c r="G23" s="43">
        <f t="shared" si="1"/>
        <v>0</v>
      </c>
      <c r="H23" s="36"/>
      <c r="I23" s="43">
        <f t="shared" si="2"/>
        <v>0</v>
      </c>
      <c r="J23" s="36"/>
      <c r="K23" s="43">
        <f t="shared" si="3"/>
        <v>0</v>
      </c>
      <c r="L23" s="36"/>
      <c r="M23" s="43">
        <f t="shared" si="4"/>
        <v>0</v>
      </c>
      <c r="N23" s="36"/>
      <c r="O23" s="43">
        <f t="shared" si="5"/>
        <v>0</v>
      </c>
      <c r="P23" s="36"/>
      <c r="Q23" s="43">
        <f t="shared" si="6"/>
        <v>0</v>
      </c>
      <c r="R23" s="36"/>
      <c r="S23" s="43">
        <f t="shared" si="7"/>
        <v>0</v>
      </c>
      <c r="T23" s="36"/>
      <c r="U23" s="43">
        <f t="shared" si="8"/>
        <v>0</v>
      </c>
      <c r="V23" s="36"/>
      <c r="W23" s="43">
        <f t="shared" si="9"/>
        <v>0</v>
      </c>
      <c r="X23" s="36"/>
      <c r="Y23" s="43">
        <f t="shared" si="10"/>
        <v>0</v>
      </c>
      <c r="Z23" s="36"/>
      <c r="AA23" s="43">
        <f t="shared" si="11"/>
        <v>0</v>
      </c>
      <c r="AB23" s="36"/>
      <c r="AC23" s="43">
        <f t="shared" si="12"/>
        <v>0</v>
      </c>
      <c r="AD23" s="44">
        <f t="shared" si="0"/>
        <v>0</v>
      </c>
      <c r="AE23" s="36" t="s">
        <v>97</v>
      </c>
      <c r="AI23" s="175"/>
      <c r="AJ23" s="175"/>
      <c r="AK23" s="175"/>
      <c r="AR23" s="48"/>
    </row>
    <row r="24" spans="1:44" ht="25" customHeight="1" x14ac:dyDescent="0.85">
      <c r="A24" s="201"/>
      <c r="B24" s="39" t="s">
        <v>29</v>
      </c>
      <c r="C24" s="42">
        <v>2.3199999999999998</v>
      </c>
      <c r="D24" s="36" t="s">
        <v>15</v>
      </c>
      <c r="E24" s="47" t="s">
        <v>10</v>
      </c>
      <c r="F24" s="92"/>
      <c r="G24" s="43">
        <f t="shared" si="1"/>
        <v>0</v>
      </c>
      <c r="H24" s="92"/>
      <c r="I24" s="43">
        <f t="shared" si="2"/>
        <v>0</v>
      </c>
      <c r="J24" s="92"/>
      <c r="K24" s="43">
        <f t="shared" si="3"/>
        <v>0</v>
      </c>
      <c r="L24" s="92"/>
      <c r="M24" s="43">
        <f t="shared" si="4"/>
        <v>0</v>
      </c>
      <c r="N24" s="92"/>
      <c r="O24" s="43">
        <f t="shared" si="5"/>
        <v>0</v>
      </c>
      <c r="P24" s="92"/>
      <c r="Q24" s="43">
        <f t="shared" si="6"/>
        <v>0</v>
      </c>
      <c r="R24" s="92"/>
      <c r="S24" s="43">
        <f t="shared" si="7"/>
        <v>0</v>
      </c>
      <c r="T24" s="92"/>
      <c r="U24" s="43">
        <f t="shared" si="8"/>
        <v>0</v>
      </c>
      <c r="V24" s="92"/>
      <c r="W24" s="43">
        <f t="shared" si="9"/>
        <v>0</v>
      </c>
      <c r="X24" s="92"/>
      <c r="Y24" s="43">
        <f t="shared" si="10"/>
        <v>0</v>
      </c>
      <c r="Z24" s="92"/>
      <c r="AA24" s="43">
        <f t="shared" si="11"/>
        <v>0</v>
      </c>
      <c r="AB24" s="92"/>
      <c r="AC24" s="43">
        <f t="shared" si="12"/>
        <v>0</v>
      </c>
      <c r="AD24" s="44">
        <f t="shared" si="0"/>
        <v>0</v>
      </c>
      <c r="AE24" s="36" t="s">
        <v>97</v>
      </c>
      <c r="AR24" s="50"/>
    </row>
    <row r="25" spans="1:44" ht="25.5" customHeight="1" x14ac:dyDescent="0.3">
      <c r="A25" s="202"/>
      <c r="B25" s="66" t="s">
        <v>114</v>
      </c>
      <c r="C25" s="42">
        <v>2.7078000000000002</v>
      </c>
      <c r="D25" s="36" t="s">
        <v>13</v>
      </c>
      <c r="E25" s="36" t="s">
        <v>5</v>
      </c>
      <c r="F25" s="36"/>
      <c r="G25" s="43">
        <f t="shared" si="1"/>
        <v>0</v>
      </c>
      <c r="H25" s="36"/>
      <c r="I25" s="43">
        <f t="shared" si="2"/>
        <v>0</v>
      </c>
      <c r="J25" s="36"/>
      <c r="K25" s="43">
        <f t="shared" si="3"/>
        <v>0</v>
      </c>
      <c r="L25" s="36"/>
      <c r="M25" s="43">
        <f t="shared" si="4"/>
        <v>0</v>
      </c>
      <c r="N25" s="36"/>
      <c r="O25" s="43">
        <f t="shared" si="5"/>
        <v>0</v>
      </c>
      <c r="P25" s="36"/>
      <c r="Q25" s="43">
        <f t="shared" si="6"/>
        <v>0</v>
      </c>
      <c r="R25" s="36"/>
      <c r="S25" s="43">
        <f t="shared" si="7"/>
        <v>0</v>
      </c>
      <c r="T25" s="36"/>
      <c r="U25" s="43">
        <f t="shared" si="8"/>
        <v>0</v>
      </c>
      <c r="V25" s="36"/>
      <c r="W25" s="43">
        <f t="shared" si="9"/>
        <v>0</v>
      </c>
      <c r="X25" s="36"/>
      <c r="Y25" s="43">
        <f t="shared" si="10"/>
        <v>0</v>
      </c>
      <c r="Z25" s="36"/>
      <c r="AA25" s="43">
        <f t="shared" si="11"/>
        <v>0</v>
      </c>
      <c r="AB25" s="36"/>
      <c r="AC25" s="43">
        <f t="shared" si="12"/>
        <v>0</v>
      </c>
      <c r="AD25" s="44">
        <f t="shared" si="0"/>
        <v>0</v>
      </c>
      <c r="AE25" s="36" t="s">
        <v>97</v>
      </c>
      <c r="AR25" s="50"/>
    </row>
    <row r="26" spans="1:44" ht="25.5" customHeight="1" x14ac:dyDescent="0.3">
      <c r="A26" s="203" t="s">
        <v>28</v>
      </c>
      <c r="B26" s="203"/>
      <c r="C26" s="203"/>
      <c r="D26" s="203"/>
      <c r="E26" s="203"/>
      <c r="F26" s="90"/>
      <c r="G26" s="91">
        <f t="shared" ref="G26:AD26" si="14">SUM(G8:G25)</f>
        <v>0</v>
      </c>
      <c r="H26" s="91"/>
      <c r="I26" s="91">
        <f t="shared" si="14"/>
        <v>0</v>
      </c>
      <c r="J26" s="91"/>
      <c r="K26" s="91">
        <f t="shared" si="14"/>
        <v>0</v>
      </c>
      <c r="L26" s="91"/>
      <c r="M26" s="91">
        <f t="shared" si="14"/>
        <v>0</v>
      </c>
      <c r="N26" s="91"/>
      <c r="O26" s="91">
        <f t="shared" si="14"/>
        <v>0</v>
      </c>
      <c r="P26" s="91"/>
      <c r="Q26" s="91">
        <f t="shared" si="14"/>
        <v>0</v>
      </c>
      <c r="R26" s="91"/>
      <c r="S26" s="91">
        <f t="shared" si="14"/>
        <v>0</v>
      </c>
      <c r="T26" s="91"/>
      <c r="U26" s="91">
        <f t="shared" si="14"/>
        <v>0</v>
      </c>
      <c r="V26" s="91"/>
      <c r="W26" s="91">
        <f t="shared" si="14"/>
        <v>0</v>
      </c>
      <c r="X26" s="91"/>
      <c r="Y26" s="91">
        <f t="shared" si="14"/>
        <v>0</v>
      </c>
      <c r="Z26" s="91"/>
      <c r="AA26" s="91">
        <f t="shared" si="14"/>
        <v>0</v>
      </c>
      <c r="AB26" s="91"/>
      <c r="AC26" s="91">
        <f t="shared" si="14"/>
        <v>0</v>
      </c>
      <c r="AD26" s="91">
        <f t="shared" si="14"/>
        <v>0</v>
      </c>
      <c r="AE26" s="36" t="s">
        <v>97</v>
      </c>
      <c r="AR26" s="50"/>
    </row>
    <row r="27" spans="1:44" s="34" customFormat="1" ht="25" customHeight="1" x14ac:dyDescent="0.3">
      <c r="A27" s="34" t="s">
        <v>102</v>
      </c>
      <c r="B27" s="32" t="s">
        <v>121</v>
      </c>
      <c r="F27" s="62"/>
      <c r="G27" s="48"/>
      <c r="J27" s="57"/>
      <c r="AR27" s="58"/>
    </row>
    <row r="28" spans="1:44" ht="25" customHeight="1" x14ac:dyDescent="0.3">
      <c r="B28" s="32" t="s">
        <v>190</v>
      </c>
      <c r="K28" s="48"/>
      <c r="L28" s="48"/>
      <c r="M28" s="48"/>
      <c r="N28" s="48"/>
      <c r="P28" s="48"/>
      <c r="Q28" s="48"/>
      <c r="R28" s="48"/>
      <c r="S28" s="48"/>
      <c r="AR28" s="50"/>
    </row>
    <row r="29" spans="1:44" ht="25" customHeight="1" x14ac:dyDescent="0.3">
      <c r="B29" s="67" t="s">
        <v>122</v>
      </c>
      <c r="K29" s="48"/>
      <c r="L29" s="48"/>
      <c r="M29" s="48"/>
      <c r="N29" s="48"/>
      <c r="P29" s="48"/>
      <c r="Q29" s="48"/>
      <c r="R29" s="48"/>
      <c r="S29" s="48"/>
      <c r="AR29" s="50"/>
    </row>
    <row r="30" spans="1:44" ht="25" customHeight="1" x14ac:dyDescent="0.3">
      <c r="B30" s="67" t="s">
        <v>123</v>
      </c>
      <c r="K30" s="48"/>
      <c r="L30" s="48"/>
      <c r="M30" s="48"/>
      <c r="N30" s="48"/>
      <c r="P30" s="48"/>
      <c r="Q30" s="48"/>
      <c r="R30" s="48"/>
      <c r="S30" s="48"/>
      <c r="AR30" s="50"/>
    </row>
    <row r="31" spans="1:44" ht="25" customHeight="1" x14ac:dyDescent="0.3">
      <c r="B31" s="67" t="s">
        <v>124</v>
      </c>
      <c r="K31" s="48"/>
      <c r="L31" s="48"/>
      <c r="M31" s="48"/>
      <c r="N31" s="48"/>
      <c r="P31" s="48"/>
      <c r="Q31" s="48"/>
      <c r="R31" s="48"/>
      <c r="S31" s="48"/>
      <c r="AR31" s="50"/>
    </row>
    <row r="32" spans="1:44" ht="25" customHeight="1" x14ac:dyDescent="0.3">
      <c r="B32" s="67" t="s">
        <v>125</v>
      </c>
      <c r="K32" s="51"/>
      <c r="L32" s="52"/>
      <c r="M32" s="53"/>
      <c r="N32" s="51"/>
      <c r="P32" s="51"/>
      <c r="Q32" s="52"/>
      <c r="R32" s="53"/>
      <c r="S32" s="51"/>
    </row>
    <row r="33" spans="1:49" ht="25" customHeight="1" x14ac:dyDescent="0.3">
      <c r="B33" s="67" t="s">
        <v>126</v>
      </c>
      <c r="K33" s="51"/>
      <c r="L33" s="52"/>
      <c r="M33" s="53"/>
      <c r="N33" s="51"/>
      <c r="P33" s="51"/>
      <c r="Q33" s="52"/>
      <c r="R33" s="53"/>
      <c r="S33" s="51"/>
      <c r="AW33" s="49"/>
    </row>
    <row r="34" spans="1:49" ht="25" customHeight="1" x14ac:dyDescent="0.3">
      <c r="B34" s="32" t="s">
        <v>127</v>
      </c>
      <c r="K34" s="51"/>
      <c r="L34" s="52"/>
      <c r="M34" s="53"/>
      <c r="N34" s="51"/>
      <c r="P34" s="51"/>
      <c r="Q34" s="52"/>
      <c r="R34" s="53"/>
      <c r="S34" s="51"/>
      <c r="AW34" s="49"/>
    </row>
    <row r="35" spans="1:49" ht="25" customHeight="1" x14ac:dyDescent="0.3">
      <c r="K35" s="51"/>
      <c r="L35" s="52"/>
      <c r="M35" s="53"/>
      <c r="N35" s="51"/>
      <c r="P35" s="51"/>
      <c r="Q35" s="52"/>
      <c r="R35" s="53"/>
      <c r="S35" s="51"/>
      <c r="AW35" s="49"/>
    </row>
    <row r="36" spans="1:49" ht="25" customHeight="1" x14ac:dyDescent="0.3">
      <c r="B36" s="204" t="s">
        <v>106</v>
      </c>
      <c r="C36" s="204"/>
      <c r="D36" s="204"/>
      <c r="E36" s="204"/>
      <c r="J36" s="32"/>
      <c r="AW36" s="49"/>
    </row>
    <row r="37" spans="1:49" ht="25" customHeight="1" x14ac:dyDescent="0.3">
      <c r="B37" s="68" t="s">
        <v>96</v>
      </c>
      <c r="C37" s="68" t="s">
        <v>30</v>
      </c>
      <c r="D37" s="68" t="s">
        <v>74</v>
      </c>
      <c r="E37" s="68" t="s">
        <v>3</v>
      </c>
      <c r="J37" s="32"/>
      <c r="AW37" s="49"/>
    </row>
    <row r="38" spans="1:49" ht="25" customHeight="1" x14ac:dyDescent="0.3">
      <c r="B38" s="69" t="s">
        <v>4</v>
      </c>
      <c r="C38" s="70">
        <f>(SUM(AD8:AD19))</f>
        <v>0</v>
      </c>
      <c r="D38" s="71" t="e">
        <f>(C38*100)/$C$41</f>
        <v>#DIV/0!</v>
      </c>
      <c r="E38" s="69" t="s">
        <v>31</v>
      </c>
      <c r="J38" s="32"/>
      <c r="AW38" s="49"/>
    </row>
    <row r="39" spans="1:49" ht="25" customHeight="1" x14ac:dyDescent="0.3">
      <c r="B39" s="69" t="s">
        <v>6</v>
      </c>
      <c r="C39" s="70">
        <f>$AD$20</f>
        <v>0</v>
      </c>
      <c r="D39" s="71" t="e">
        <f>(C39*100)/$C$41</f>
        <v>#DIV/0!</v>
      </c>
      <c r="E39" s="69" t="s">
        <v>31</v>
      </c>
      <c r="J39" s="32"/>
      <c r="AW39" s="49"/>
    </row>
    <row r="40" spans="1:49" ht="25" customHeight="1" x14ac:dyDescent="0.3">
      <c r="B40" s="69" t="s">
        <v>9</v>
      </c>
      <c r="C40" s="70">
        <f>SUM(AD21:AD24)</f>
        <v>0</v>
      </c>
      <c r="D40" s="71" t="e">
        <f>(C40*100)/$C$41</f>
        <v>#DIV/0!</v>
      </c>
      <c r="E40" s="69" t="s">
        <v>31</v>
      </c>
      <c r="J40" s="32"/>
      <c r="AW40" s="49"/>
    </row>
    <row r="41" spans="1:49" ht="25" customHeight="1" x14ac:dyDescent="0.3">
      <c r="A41" s="54"/>
      <c r="B41" s="69" t="s">
        <v>28</v>
      </c>
      <c r="C41" s="70">
        <f>SUM(C38:C40)</f>
        <v>0</v>
      </c>
      <c r="D41" s="71" t="e">
        <f>(C41*100)/$C$41</f>
        <v>#DIV/0!</v>
      </c>
      <c r="E41" s="69" t="s">
        <v>31</v>
      </c>
      <c r="J41" s="32"/>
      <c r="AW41" s="49"/>
    </row>
    <row r="42" spans="1:49" ht="25" customHeight="1" x14ac:dyDescent="0.3">
      <c r="A42" s="54"/>
      <c r="B42" s="52"/>
      <c r="J42" s="32"/>
      <c r="AW42" s="49"/>
    </row>
    <row r="43" spans="1:49" ht="25" customHeight="1" x14ac:dyDescent="0.3">
      <c r="A43" s="54"/>
      <c r="B43" s="52"/>
      <c r="J43" s="32"/>
      <c r="AW43" s="49"/>
    </row>
    <row r="44" spans="1:49" ht="25" customHeight="1" x14ac:dyDescent="0.3">
      <c r="J44" s="32"/>
      <c r="AW44" s="49"/>
    </row>
    <row r="45" spans="1:49" ht="25" customHeight="1" x14ac:dyDescent="0.3"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AW45" s="49"/>
    </row>
    <row r="46" spans="1:49" ht="25" customHeight="1" x14ac:dyDescent="0.3"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AW46" s="49"/>
    </row>
    <row r="47" spans="1:49" ht="25" customHeight="1" x14ac:dyDescent="0.3">
      <c r="B47" s="185" t="s">
        <v>170</v>
      </c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7"/>
    </row>
    <row r="48" spans="1:49" ht="25" customHeight="1" x14ac:dyDescent="0.85">
      <c r="B48" s="109" t="s">
        <v>17</v>
      </c>
      <c r="C48" s="110" t="s">
        <v>18</v>
      </c>
      <c r="D48" s="110" t="s">
        <v>19</v>
      </c>
      <c r="E48" s="110" t="s">
        <v>136</v>
      </c>
      <c r="F48" s="110" t="s">
        <v>21</v>
      </c>
      <c r="G48" s="111" t="s">
        <v>78</v>
      </c>
      <c r="H48" s="110" t="s">
        <v>79</v>
      </c>
      <c r="I48" s="110" t="s">
        <v>23</v>
      </c>
      <c r="J48" s="110" t="s">
        <v>137</v>
      </c>
      <c r="K48" s="110" t="s">
        <v>25</v>
      </c>
      <c r="L48" s="110" t="s">
        <v>26</v>
      </c>
      <c r="M48" s="110" t="s">
        <v>22</v>
      </c>
      <c r="N48" s="110" t="s">
        <v>27</v>
      </c>
      <c r="O48" s="110" t="s">
        <v>28</v>
      </c>
      <c r="P48" s="110" t="s">
        <v>138</v>
      </c>
    </row>
    <row r="49" spans="2:16" ht="25" customHeight="1" x14ac:dyDescent="0.85">
      <c r="B49" s="112" t="s">
        <v>131</v>
      </c>
      <c r="C49" s="113">
        <f>G8</f>
        <v>0</v>
      </c>
      <c r="D49" s="114">
        <f>I8</f>
        <v>0</v>
      </c>
      <c r="E49" s="114">
        <f>K8</f>
        <v>0</v>
      </c>
      <c r="F49" s="114">
        <f>M8</f>
        <v>0</v>
      </c>
      <c r="G49" s="114">
        <f>O8</f>
        <v>0</v>
      </c>
      <c r="H49" s="114">
        <f>Q8</f>
        <v>0</v>
      </c>
      <c r="I49" s="114">
        <f>S8</f>
        <v>0</v>
      </c>
      <c r="J49" s="114">
        <f>U8</f>
        <v>0</v>
      </c>
      <c r="K49" s="114">
        <f>W8</f>
        <v>0</v>
      </c>
      <c r="L49" s="114">
        <f>Y8</f>
        <v>0</v>
      </c>
      <c r="M49" s="114">
        <f>AA8</f>
        <v>0</v>
      </c>
      <c r="N49" s="114">
        <f>AC8</f>
        <v>0</v>
      </c>
      <c r="O49" s="114">
        <f t="shared" ref="O49:O66" si="15">SUM(C49:N49)</f>
        <v>0</v>
      </c>
      <c r="P49" s="114">
        <f t="shared" ref="P49:P66" si="16">AVERAGE(C49:N49)</f>
        <v>0</v>
      </c>
    </row>
    <row r="50" spans="2:16" ht="25" customHeight="1" x14ac:dyDescent="0.85">
      <c r="B50" s="112" t="s">
        <v>132</v>
      </c>
      <c r="C50" s="113">
        <f>G9</f>
        <v>0</v>
      </c>
      <c r="D50" s="114">
        <f>I9</f>
        <v>0</v>
      </c>
      <c r="E50" s="114">
        <f>K9</f>
        <v>0</v>
      </c>
      <c r="F50" s="114">
        <f>M9</f>
        <v>0</v>
      </c>
      <c r="G50" s="114">
        <f>O9</f>
        <v>0</v>
      </c>
      <c r="H50" s="114">
        <f>Q9</f>
        <v>0</v>
      </c>
      <c r="I50" s="114">
        <f>S9</f>
        <v>0</v>
      </c>
      <c r="J50" s="114">
        <f>U9</f>
        <v>0</v>
      </c>
      <c r="K50" s="114">
        <f>W9</f>
        <v>0</v>
      </c>
      <c r="L50" s="114">
        <f>Y9</f>
        <v>0</v>
      </c>
      <c r="M50" s="114">
        <f>AA9</f>
        <v>0</v>
      </c>
      <c r="N50" s="114">
        <f>AC9</f>
        <v>0</v>
      </c>
      <c r="O50" s="114">
        <f t="shared" si="15"/>
        <v>0</v>
      </c>
      <c r="P50" s="114">
        <f t="shared" si="16"/>
        <v>0</v>
      </c>
    </row>
    <row r="51" spans="2:16" ht="25" customHeight="1" x14ac:dyDescent="0.85">
      <c r="B51" s="112" t="s">
        <v>139</v>
      </c>
      <c r="C51" s="114">
        <f t="shared" ref="C51:C64" si="17">G12</f>
        <v>0</v>
      </c>
      <c r="D51" s="114">
        <f t="shared" ref="D51:D64" si="18">I12</f>
        <v>0</v>
      </c>
      <c r="E51" s="114">
        <f t="shared" ref="E51:E64" si="19">K12</f>
        <v>0</v>
      </c>
      <c r="F51" s="114">
        <f t="shared" ref="F51:F64" si="20">M12</f>
        <v>0</v>
      </c>
      <c r="G51" s="114">
        <f t="shared" ref="G51:G64" si="21">O12</f>
        <v>0</v>
      </c>
      <c r="H51" s="114">
        <f t="shared" ref="H51:H64" si="22">Q12</f>
        <v>0</v>
      </c>
      <c r="I51" s="114">
        <f t="shared" ref="I51:I64" si="23">S12</f>
        <v>0</v>
      </c>
      <c r="J51" s="114">
        <f t="shared" ref="J51:J64" si="24">U12</f>
        <v>0</v>
      </c>
      <c r="K51" s="114">
        <f t="shared" ref="K51:K64" si="25">W12</f>
        <v>0</v>
      </c>
      <c r="L51" s="114">
        <f t="shared" ref="L51:L64" si="26">Y12</f>
        <v>0</v>
      </c>
      <c r="M51" s="114">
        <f t="shared" ref="M51:M64" si="27">AA12</f>
        <v>0</v>
      </c>
      <c r="N51" s="114">
        <f t="shared" ref="N51:N64" si="28">AC12</f>
        <v>0</v>
      </c>
      <c r="O51" s="114">
        <f t="shared" si="15"/>
        <v>0</v>
      </c>
      <c r="P51" s="114">
        <f t="shared" si="16"/>
        <v>0</v>
      </c>
    </row>
    <row r="52" spans="2:16" ht="25" customHeight="1" x14ac:dyDescent="0.85">
      <c r="B52" s="112" t="s">
        <v>140</v>
      </c>
      <c r="C52" s="114">
        <f t="shared" si="17"/>
        <v>0</v>
      </c>
      <c r="D52" s="114">
        <f t="shared" si="18"/>
        <v>0</v>
      </c>
      <c r="E52" s="114">
        <f t="shared" si="19"/>
        <v>0</v>
      </c>
      <c r="F52" s="114">
        <f t="shared" si="20"/>
        <v>0</v>
      </c>
      <c r="G52" s="114">
        <f t="shared" si="21"/>
        <v>0</v>
      </c>
      <c r="H52" s="114">
        <f t="shared" si="22"/>
        <v>0</v>
      </c>
      <c r="I52" s="114">
        <f t="shared" si="23"/>
        <v>0</v>
      </c>
      <c r="J52" s="114">
        <f t="shared" si="24"/>
        <v>0</v>
      </c>
      <c r="K52" s="114">
        <f t="shared" si="25"/>
        <v>0</v>
      </c>
      <c r="L52" s="114">
        <f t="shared" si="26"/>
        <v>0</v>
      </c>
      <c r="M52" s="114">
        <f t="shared" si="27"/>
        <v>0</v>
      </c>
      <c r="N52" s="114">
        <f t="shared" si="28"/>
        <v>0</v>
      </c>
      <c r="O52" s="114">
        <f t="shared" si="15"/>
        <v>0</v>
      </c>
      <c r="P52" s="114">
        <f t="shared" si="16"/>
        <v>0</v>
      </c>
    </row>
    <row r="53" spans="2:16" ht="25" customHeight="1" x14ac:dyDescent="0.85">
      <c r="B53" s="112" t="s">
        <v>141</v>
      </c>
      <c r="C53" s="114">
        <f t="shared" si="17"/>
        <v>0</v>
      </c>
      <c r="D53" s="114">
        <f t="shared" si="18"/>
        <v>0</v>
      </c>
      <c r="E53" s="114">
        <f t="shared" si="19"/>
        <v>0</v>
      </c>
      <c r="F53" s="114">
        <f t="shared" si="20"/>
        <v>0</v>
      </c>
      <c r="G53" s="114">
        <f t="shared" si="21"/>
        <v>0</v>
      </c>
      <c r="H53" s="114">
        <f t="shared" si="22"/>
        <v>0</v>
      </c>
      <c r="I53" s="114">
        <f t="shared" si="23"/>
        <v>0</v>
      </c>
      <c r="J53" s="114">
        <f t="shared" si="24"/>
        <v>0</v>
      </c>
      <c r="K53" s="114">
        <f t="shared" si="25"/>
        <v>0</v>
      </c>
      <c r="L53" s="114">
        <f t="shared" si="26"/>
        <v>0</v>
      </c>
      <c r="M53" s="114">
        <f t="shared" si="27"/>
        <v>0</v>
      </c>
      <c r="N53" s="114">
        <f t="shared" si="28"/>
        <v>0</v>
      </c>
      <c r="O53" s="114">
        <f t="shared" si="15"/>
        <v>0</v>
      </c>
      <c r="P53" s="114">
        <f t="shared" si="16"/>
        <v>0</v>
      </c>
    </row>
    <row r="54" spans="2:16" ht="25" customHeight="1" x14ac:dyDescent="0.85">
      <c r="B54" s="112" t="s">
        <v>133</v>
      </c>
      <c r="C54" s="114">
        <f t="shared" si="17"/>
        <v>0</v>
      </c>
      <c r="D54" s="114">
        <f t="shared" si="18"/>
        <v>0</v>
      </c>
      <c r="E54" s="114">
        <f t="shared" si="19"/>
        <v>0</v>
      </c>
      <c r="F54" s="114">
        <f t="shared" si="20"/>
        <v>0</v>
      </c>
      <c r="G54" s="114">
        <f t="shared" si="21"/>
        <v>0</v>
      </c>
      <c r="H54" s="114">
        <f t="shared" si="22"/>
        <v>0</v>
      </c>
      <c r="I54" s="114">
        <f t="shared" si="23"/>
        <v>0</v>
      </c>
      <c r="J54" s="114">
        <f t="shared" si="24"/>
        <v>0</v>
      </c>
      <c r="K54" s="114">
        <f t="shared" si="25"/>
        <v>0</v>
      </c>
      <c r="L54" s="114">
        <f t="shared" si="26"/>
        <v>0</v>
      </c>
      <c r="M54" s="114">
        <f t="shared" si="27"/>
        <v>0</v>
      </c>
      <c r="N54" s="114">
        <f t="shared" si="28"/>
        <v>0</v>
      </c>
      <c r="O54" s="114">
        <f t="shared" si="15"/>
        <v>0</v>
      </c>
      <c r="P54" s="114">
        <f t="shared" si="16"/>
        <v>0</v>
      </c>
    </row>
    <row r="55" spans="2:16" ht="25" customHeight="1" x14ac:dyDescent="0.85">
      <c r="B55" s="112" t="s">
        <v>144</v>
      </c>
      <c r="C55" s="142">
        <f t="shared" si="17"/>
        <v>0</v>
      </c>
      <c r="D55" s="114">
        <f t="shared" si="18"/>
        <v>0</v>
      </c>
      <c r="E55" s="114">
        <f t="shared" si="19"/>
        <v>0</v>
      </c>
      <c r="F55" s="114">
        <f t="shared" si="20"/>
        <v>0</v>
      </c>
      <c r="G55" s="114">
        <f t="shared" si="21"/>
        <v>0</v>
      </c>
      <c r="H55" s="114">
        <f t="shared" si="22"/>
        <v>0</v>
      </c>
      <c r="I55" s="114">
        <f t="shared" si="23"/>
        <v>0</v>
      </c>
      <c r="J55" s="114">
        <f t="shared" si="24"/>
        <v>0</v>
      </c>
      <c r="K55" s="114">
        <f t="shared" si="25"/>
        <v>0</v>
      </c>
      <c r="L55" s="114">
        <f t="shared" si="26"/>
        <v>0</v>
      </c>
      <c r="M55" s="114">
        <f t="shared" si="27"/>
        <v>0</v>
      </c>
      <c r="N55" s="114">
        <f t="shared" si="28"/>
        <v>0</v>
      </c>
      <c r="O55" s="114">
        <f t="shared" si="15"/>
        <v>0</v>
      </c>
      <c r="P55" s="114">
        <f t="shared" si="16"/>
        <v>0</v>
      </c>
    </row>
    <row r="56" spans="2:16" ht="25" customHeight="1" x14ac:dyDescent="0.85">
      <c r="B56" s="112" t="s">
        <v>143</v>
      </c>
      <c r="C56" s="114">
        <f t="shared" si="17"/>
        <v>0</v>
      </c>
      <c r="D56" s="114">
        <f t="shared" si="18"/>
        <v>0</v>
      </c>
      <c r="E56" s="114">
        <f t="shared" si="19"/>
        <v>0</v>
      </c>
      <c r="F56" s="114">
        <f t="shared" si="20"/>
        <v>0</v>
      </c>
      <c r="G56" s="114">
        <f t="shared" si="21"/>
        <v>0</v>
      </c>
      <c r="H56" s="114">
        <f t="shared" si="22"/>
        <v>0</v>
      </c>
      <c r="I56" s="114">
        <f t="shared" si="23"/>
        <v>0</v>
      </c>
      <c r="J56" s="114">
        <f t="shared" si="24"/>
        <v>0</v>
      </c>
      <c r="K56" s="114">
        <f t="shared" si="25"/>
        <v>0</v>
      </c>
      <c r="L56" s="114">
        <f t="shared" si="26"/>
        <v>0</v>
      </c>
      <c r="M56" s="114">
        <f t="shared" si="27"/>
        <v>0</v>
      </c>
      <c r="N56" s="114">
        <f t="shared" si="28"/>
        <v>0</v>
      </c>
      <c r="O56" s="114">
        <f t="shared" si="15"/>
        <v>0</v>
      </c>
      <c r="P56" s="114">
        <f t="shared" si="16"/>
        <v>0</v>
      </c>
    </row>
    <row r="57" spans="2:16" ht="25" customHeight="1" x14ac:dyDescent="0.85">
      <c r="B57" s="112" t="s">
        <v>134</v>
      </c>
      <c r="C57" s="114">
        <f t="shared" si="17"/>
        <v>0</v>
      </c>
      <c r="D57" s="114">
        <f t="shared" si="18"/>
        <v>0</v>
      </c>
      <c r="E57" s="114">
        <f t="shared" si="19"/>
        <v>0</v>
      </c>
      <c r="F57" s="114">
        <f t="shared" si="20"/>
        <v>0</v>
      </c>
      <c r="G57" s="114">
        <f t="shared" si="21"/>
        <v>0</v>
      </c>
      <c r="H57" s="114">
        <f t="shared" si="22"/>
        <v>0</v>
      </c>
      <c r="I57" s="114">
        <f t="shared" si="23"/>
        <v>0</v>
      </c>
      <c r="J57" s="114">
        <f t="shared" si="24"/>
        <v>0</v>
      </c>
      <c r="K57" s="114">
        <f t="shared" si="25"/>
        <v>0</v>
      </c>
      <c r="L57" s="114">
        <f t="shared" si="26"/>
        <v>0</v>
      </c>
      <c r="M57" s="114">
        <f t="shared" si="27"/>
        <v>0</v>
      </c>
      <c r="N57" s="114">
        <f t="shared" si="28"/>
        <v>0</v>
      </c>
      <c r="O57" s="114">
        <f t="shared" si="15"/>
        <v>0</v>
      </c>
      <c r="P57" s="114">
        <f t="shared" si="16"/>
        <v>0</v>
      </c>
    </row>
    <row r="58" spans="2:16" ht="25" customHeight="1" x14ac:dyDescent="0.85">
      <c r="B58" s="112" t="s">
        <v>135</v>
      </c>
      <c r="C58" s="114">
        <f t="shared" si="17"/>
        <v>0</v>
      </c>
      <c r="D58" s="114">
        <f t="shared" si="18"/>
        <v>0</v>
      </c>
      <c r="E58" s="114">
        <f t="shared" si="19"/>
        <v>0</v>
      </c>
      <c r="F58" s="114">
        <f t="shared" si="20"/>
        <v>0</v>
      </c>
      <c r="G58" s="114">
        <f t="shared" si="21"/>
        <v>0</v>
      </c>
      <c r="H58" s="114">
        <f t="shared" si="22"/>
        <v>0</v>
      </c>
      <c r="I58" s="114">
        <f t="shared" si="23"/>
        <v>0</v>
      </c>
      <c r="J58" s="114">
        <f t="shared" si="24"/>
        <v>0</v>
      </c>
      <c r="K58" s="114">
        <f t="shared" si="25"/>
        <v>0</v>
      </c>
      <c r="L58" s="114">
        <f t="shared" si="26"/>
        <v>0</v>
      </c>
      <c r="M58" s="114">
        <f t="shared" si="27"/>
        <v>0</v>
      </c>
      <c r="N58" s="114">
        <f t="shared" si="28"/>
        <v>0</v>
      </c>
      <c r="O58" s="114">
        <f t="shared" si="15"/>
        <v>0</v>
      </c>
      <c r="P58" s="114">
        <f t="shared" si="16"/>
        <v>0</v>
      </c>
    </row>
    <row r="59" spans="2:16" ht="25" customHeight="1" x14ac:dyDescent="0.85">
      <c r="B59" s="112" t="s">
        <v>7</v>
      </c>
      <c r="C59" s="142">
        <f t="shared" si="17"/>
        <v>0</v>
      </c>
      <c r="D59" s="114">
        <f t="shared" si="18"/>
        <v>0</v>
      </c>
      <c r="E59" s="114">
        <f t="shared" si="19"/>
        <v>0</v>
      </c>
      <c r="F59" s="114">
        <f t="shared" si="20"/>
        <v>0</v>
      </c>
      <c r="G59" s="114">
        <f t="shared" si="21"/>
        <v>0</v>
      </c>
      <c r="H59" s="114">
        <f t="shared" si="22"/>
        <v>0</v>
      </c>
      <c r="I59" s="114">
        <f t="shared" si="23"/>
        <v>0</v>
      </c>
      <c r="J59" s="114">
        <f t="shared" si="24"/>
        <v>0</v>
      </c>
      <c r="K59" s="114">
        <f t="shared" si="25"/>
        <v>0</v>
      </c>
      <c r="L59" s="114">
        <f t="shared" si="26"/>
        <v>0</v>
      </c>
      <c r="M59" s="114">
        <f t="shared" si="27"/>
        <v>0</v>
      </c>
      <c r="N59" s="114">
        <f t="shared" si="28"/>
        <v>0</v>
      </c>
      <c r="O59" s="114">
        <f t="shared" si="15"/>
        <v>0</v>
      </c>
      <c r="P59" s="114">
        <f t="shared" si="16"/>
        <v>0</v>
      </c>
    </row>
    <row r="60" spans="2:16" ht="25" customHeight="1" x14ac:dyDescent="0.85">
      <c r="B60" s="112" t="s">
        <v>40</v>
      </c>
      <c r="C60" s="114">
        <f t="shared" si="17"/>
        <v>0</v>
      </c>
      <c r="D60" s="114">
        <f t="shared" si="18"/>
        <v>0</v>
      </c>
      <c r="E60" s="114">
        <f t="shared" si="19"/>
        <v>0</v>
      </c>
      <c r="F60" s="114">
        <f t="shared" si="20"/>
        <v>0</v>
      </c>
      <c r="G60" s="114">
        <f t="shared" si="21"/>
        <v>0</v>
      </c>
      <c r="H60" s="114">
        <f t="shared" si="22"/>
        <v>0</v>
      </c>
      <c r="I60" s="114">
        <f t="shared" si="23"/>
        <v>0</v>
      </c>
      <c r="J60" s="114">
        <f t="shared" si="24"/>
        <v>0</v>
      </c>
      <c r="K60" s="114">
        <f t="shared" si="25"/>
        <v>0</v>
      </c>
      <c r="L60" s="114">
        <f t="shared" si="26"/>
        <v>0</v>
      </c>
      <c r="M60" s="114">
        <f t="shared" si="27"/>
        <v>0</v>
      </c>
      <c r="N60" s="114">
        <f t="shared" si="28"/>
        <v>0</v>
      </c>
      <c r="O60" s="114">
        <f t="shared" si="15"/>
        <v>0</v>
      </c>
      <c r="P60" s="114">
        <f t="shared" si="16"/>
        <v>0</v>
      </c>
    </row>
    <row r="61" spans="2:16" ht="25" customHeight="1" x14ac:dyDescent="0.85">
      <c r="B61" s="112" t="s">
        <v>84</v>
      </c>
      <c r="C61" s="114">
        <f t="shared" si="17"/>
        <v>0</v>
      </c>
      <c r="D61" s="114">
        <f t="shared" si="18"/>
        <v>0</v>
      </c>
      <c r="E61" s="114">
        <f t="shared" si="19"/>
        <v>0</v>
      </c>
      <c r="F61" s="114">
        <f t="shared" si="20"/>
        <v>0</v>
      </c>
      <c r="G61" s="114">
        <f t="shared" si="21"/>
        <v>0</v>
      </c>
      <c r="H61" s="114">
        <f t="shared" si="22"/>
        <v>0</v>
      </c>
      <c r="I61" s="114">
        <f t="shared" si="23"/>
        <v>0</v>
      </c>
      <c r="J61" s="114">
        <f t="shared" si="24"/>
        <v>0</v>
      </c>
      <c r="K61" s="114">
        <f t="shared" si="25"/>
        <v>0</v>
      </c>
      <c r="L61" s="114">
        <f t="shared" si="26"/>
        <v>0</v>
      </c>
      <c r="M61" s="114">
        <f t="shared" si="27"/>
        <v>0</v>
      </c>
      <c r="N61" s="114">
        <f t="shared" si="28"/>
        <v>0</v>
      </c>
      <c r="O61" s="114">
        <f t="shared" si="15"/>
        <v>0</v>
      </c>
      <c r="P61" s="114">
        <f t="shared" si="16"/>
        <v>0</v>
      </c>
    </row>
    <row r="62" spans="2:16" ht="25" customHeight="1" x14ac:dyDescent="0.85">
      <c r="B62" s="112" t="s">
        <v>85</v>
      </c>
      <c r="C62" s="114">
        <f t="shared" si="17"/>
        <v>0</v>
      </c>
      <c r="D62" s="114">
        <f t="shared" si="18"/>
        <v>0</v>
      </c>
      <c r="E62" s="114">
        <f t="shared" si="19"/>
        <v>0</v>
      </c>
      <c r="F62" s="114">
        <f t="shared" si="20"/>
        <v>0</v>
      </c>
      <c r="G62" s="114">
        <f t="shared" si="21"/>
        <v>0</v>
      </c>
      <c r="H62" s="114">
        <f t="shared" si="22"/>
        <v>0</v>
      </c>
      <c r="I62" s="114">
        <f t="shared" si="23"/>
        <v>0</v>
      </c>
      <c r="J62" s="114">
        <f t="shared" si="24"/>
        <v>0</v>
      </c>
      <c r="K62" s="114">
        <f t="shared" si="25"/>
        <v>0</v>
      </c>
      <c r="L62" s="114">
        <f t="shared" si="26"/>
        <v>0</v>
      </c>
      <c r="M62" s="114">
        <f t="shared" si="27"/>
        <v>0</v>
      </c>
      <c r="N62" s="114">
        <f t="shared" si="28"/>
        <v>0</v>
      </c>
      <c r="O62" s="114">
        <f t="shared" si="15"/>
        <v>0</v>
      </c>
      <c r="P62" s="114">
        <f t="shared" si="16"/>
        <v>0</v>
      </c>
    </row>
    <row r="63" spans="2:16" ht="25" customHeight="1" x14ac:dyDescent="0.85">
      <c r="B63" s="115" t="s">
        <v>29</v>
      </c>
      <c r="C63" s="114">
        <f t="shared" si="17"/>
        <v>0</v>
      </c>
      <c r="D63" s="114">
        <f t="shared" si="18"/>
        <v>0</v>
      </c>
      <c r="E63" s="114">
        <f t="shared" si="19"/>
        <v>0</v>
      </c>
      <c r="F63" s="114">
        <f t="shared" si="20"/>
        <v>0</v>
      </c>
      <c r="G63" s="114">
        <f t="shared" si="21"/>
        <v>0</v>
      </c>
      <c r="H63" s="114">
        <f t="shared" si="22"/>
        <v>0</v>
      </c>
      <c r="I63" s="114">
        <f t="shared" si="23"/>
        <v>0</v>
      </c>
      <c r="J63" s="114">
        <f t="shared" si="24"/>
        <v>0</v>
      </c>
      <c r="K63" s="114">
        <f t="shared" si="25"/>
        <v>0</v>
      </c>
      <c r="L63" s="114">
        <f t="shared" si="26"/>
        <v>0</v>
      </c>
      <c r="M63" s="114">
        <f t="shared" si="27"/>
        <v>0</v>
      </c>
      <c r="N63" s="114">
        <f t="shared" si="28"/>
        <v>0</v>
      </c>
      <c r="O63" s="114">
        <f t="shared" si="15"/>
        <v>0</v>
      </c>
      <c r="P63" s="114">
        <f t="shared" si="16"/>
        <v>0</v>
      </c>
    </row>
    <row r="64" spans="2:16" ht="25" customHeight="1" x14ac:dyDescent="0.85">
      <c r="B64" s="117" t="s">
        <v>114</v>
      </c>
      <c r="C64" s="114">
        <f t="shared" si="17"/>
        <v>0</v>
      </c>
      <c r="D64" s="114">
        <f t="shared" si="18"/>
        <v>0</v>
      </c>
      <c r="E64" s="114">
        <f t="shared" si="19"/>
        <v>0</v>
      </c>
      <c r="F64" s="114">
        <f t="shared" si="20"/>
        <v>0</v>
      </c>
      <c r="G64" s="114">
        <f t="shared" si="21"/>
        <v>0</v>
      </c>
      <c r="H64" s="114">
        <f t="shared" si="22"/>
        <v>0</v>
      </c>
      <c r="I64" s="114">
        <f t="shared" si="23"/>
        <v>0</v>
      </c>
      <c r="J64" s="114">
        <f t="shared" si="24"/>
        <v>0</v>
      </c>
      <c r="K64" s="114">
        <f t="shared" si="25"/>
        <v>0</v>
      </c>
      <c r="L64" s="114">
        <f t="shared" si="26"/>
        <v>0</v>
      </c>
      <c r="M64" s="114">
        <f t="shared" si="27"/>
        <v>0</v>
      </c>
      <c r="N64" s="114">
        <f t="shared" si="28"/>
        <v>0</v>
      </c>
      <c r="O64" s="114">
        <f t="shared" si="15"/>
        <v>0</v>
      </c>
      <c r="P64" s="114">
        <f t="shared" si="16"/>
        <v>0</v>
      </c>
    </row>
    <row r="65" spans="2:16" ht="25" customHeight="1" x14ac:dyDescent="0.8">
      <c r="B65" s="118" t="s">
        <v>142</v>
      </c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>
        <f t="shared" si="15"/>
        <v>0</v>
      </c>
      <c r="P65" s="114" t="e">
        <f t="shared" si="16"/>
        <v>#DIV/0!</v>
      </c>
    </row>
    <row r="66" spans="2:16" ht="25" customHeight="1" x14ac:dyDescent="0.8">
      <c r="B66" s="118" t="s">
        <v>145</v>
      </c>
      <c r="C66" s="142">
        <f>'สรุปการคำนวณ ปี .......'!$G$26</f>
        <v>0</v>
      </c>
      <c r="D66" s="114">
        <f>'สรุปการคำนวณ ปี .......'!$I$26</f>
        <v>0</v>
      </c>
      <c r="E66" s="114">
        <f>'สรุปการคำนวณ ปี .......'!$K$26</f>
        <v>0</v>
      </c>
      <c r="F66" s="114">
        <f>'สรุปการคำนวณ ปี .......'!$M$26</f>
        <v>0</v>
      </c>
      <c r="G66" s="114">
        <f>'สรุปการคำนวณ ปี .......'!$O$26</f>
        <v>0</v>
      </c>
      <c r="H66" s="114">
        <f>'สรุปการคำนวณ ปี .......'!$Q$26</f>
        <v>0</v>
      </c>
      <c r="I66" s="114">
        <f>'สรุปการคำนวณ ปี .......'!$S$26</f>
        <v>0</v>
      </c>
      <c r="J66" s="114">
        <f>'สรุปการคำนวณ ปี .......'!$U$26</f>
        <v>0</v>
      </c>
      <c r="K66" s="114">
        <f>'สรุปการคำนวณ ปี .......'!$W$26</f>
        <v>0</v>
      </c>
      <c r="L66" s="114">
        <f>'สรุปการคำนวณ ปี .......'!$Y$26</f>
        <v>0</v>
      </c>
      <c r="M66" s="114">
        <f>'สรุปการคำนวณ ปี .......'!$AA$26</f>
        <v>0</v>
      </c>
      <c r="N66" s="119">
        <f>'สรุปการคำนวณ ปี .......'!$AC$26</f>
        <v>0</v>
      </c>
      <c r="O66" s="114">
        <f t="shared" si="15"/>
        <v>0</v>
      </c>
      <c r="P66" s="114">
        <f t="shared" si="16"/>
        <v>0</v>
      </c>
    </row>
    <row r="67" spans="2:16" ht="25" customHeight="1" x14ac:dyDescent="0.8">
      <c r="B67" s="118" t="s">
        <v>146</v>
      </c>
      <c r="C67" s="114" t="e">
        <f t="shared" ref="C67:N67" si="29">C66/C65</f>
        <v>#DIV/0!</v>
      </c>
      <c r="D67" s="114" t="e">
        <f t="shared" si="29"/>
        <v>#DIV/0!</v>
      </c>
      <c r="E67" s="114" t="e">
        <f t="shared" si="29"/>
        <v>#DIV/0!</v>
      </c>
      <c r="F67" s="114" t="e">
        <f t="shared" si="29"/>
        <v>#DIV/0!</v>
      </c>
      <c r="G67" s="114" t="e">
        <f t="shared" si="29"/>
        <v>#DIV/0!</v>
      </c>
      <c r="H67" s="114" t="e">
        <f t="shared" si="29"/>
        <v>#DIV/0!</v>
      </c>
      <c r="I67" s="114" t="e">
        <f t="shared" si="29"/>
        <v>#DIV/0!</v>
      </c>
      <c r="J67" s="114" t="e">
        <f t="shared" si="29"/>
        <v>#DIV/0!</v>
      </c>
      <c r="K67" s="114" t="e">
        <f t="shared" si="29"/>
        <v>#DIV/0!</v>
      </c>
      <c r="L67" s="114" t="e">
        <f t="shared" si="29"/>
        <v>#DIV/0!</v>
      </c>
      <c r="M67" s="114" t="e">
        <f t="shared" si="29"/>
        <v>#DIV/0!</v>
      </c>
      <c r="N67" s="114" t="e">
        <f t="shared" si="29"/>
        <v>#DIV/0!</v>
      </c>
      <c r="O67" s="114" t="e">
        <f>SUM(C67:N67)</f>
        <v>#DIV/0!</v>
      </c>
      <c r="P67" s="114" t="e">
        <f>AVERAGE(C67:N67)</f>
        <v>#DIV/0!</v>
      </c>
    </row>
  </sheetData>
  <mergeCells count="26">
    <mergeCell ref="A21:A25"/>
    <mergeCell ref="A26:E26"/>
    <mergeCell ref="B36:E36"/>
    <mergeCell ref="V4:W4"/>
    <mergeCell ref="X4:Y4"/>
    <mergeCell ref="A6:A19"/>
    <mergeCell ref="J4:K4"/>
    <mergeCell ref="L4:M4"/>
    <mergeCell ref="N4:O4"/>
    <mergeCell ref="P4:Q4"/>
    <mergeCell ref="B47:P47"/>
    <mergeCell ref="A2:AE2"/>
    <mergeCell ref="A3:A5"/>
    <mergeCell ref="B3:B5"/>
    <mergeCell ref="C3:C5"/>
    <mergeCell ref="D3:D5"/>
    <mergeCell ref="E3:E5"/>
    <mergeCell ref="F3:AD3"/>
    <mergeCell ref="AE3:AE5"/>
    <mergeCell ref="F4:G4"/>
    <mergeCell ref="H4:I4"/>
    <mergeCell ref="Z4:AA4"/>
    <mergeCell ref="AB4:AC4"/>
    <mergeCell ref="AD4:AD5"/>
    <mergeCell ref="R4:S4"/>
    <mergeCell ref="T4:U4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66"/>
  <sheetViews>
    <sheetView topLeftCell="A24" zoomScale="40" zoomScaleNormal="40" zoomScaleSheetLayoutView="70" workbookViewId="0">
      <selection activeCell="F43" sqref="F43"/>
    </sheetView>
  </sheetViews>
  <sheetFormatPr defaultColWidth="9" defaultRowHeight="30" customHeight="1" x14ac:dyDescent="0.3"/>
  <cols>
    <col min="1" max="1" width="12.1640625" style="123" customWidth="1"/>
    <col min="2" max="2" width="16.58203125" style="74" customWidth="1"/>
    <col min="3" max="3" width="38.33203125" style="75" customWidth="1"/>
    <col min="4" max="4" width="13.25" style="75" customWidth="1"/>
    <col min="5" max="5" width="17.58203125" style="75" customWidth="1"/>
    <col min="6" max="6" width="11.4140625" style="75" customWidth="1"/>
    <col min="7" max="7" width="9.58203125" style="79" customWidth="1"/>
    <col min="8" max="10" width="9.58203125" style="75" customWidth="1"/>
    <col min="11" max="11" width="9.58203125" style="80" customWidth="1"/>
    <col min="12" max="31" width="9.58203125" style="75" customWidth="1"/>
    <col min="32" max="32" width="9" style="75"/>
    <col min="33" max="33" width="50.83203125" style="79" customWidth="1"/>
    <col min="34" max="44" width="14.08203125" style="79" customWidth="1"/>
    <col min="45" max="45" width="14.08203125" style="75" customWidth="1"/>
    <col min="46" max="47" width="14.08203125" style="79" customWidth="1"/>
    <col min="48" max="16384" width="9" style="75"/>
  </cols>
  <sheetData>
    <row r="1" spans="1:31" ht="30" customHeight="1" x14ac:dyDescent="0.3">
      <c r="AD1" s="75" t="s">
        <v>95</v>
      </c>
    </row>
    <row r="2" spans="1:31" ht="45" customHeight="1" x14ac:dyDescent="0.3">
      <c r="A2" s="222" t="s">
        <v>94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</row>
    <row r="3" spans="1:31" s="74" customFormat="1" ht="40" customHeight="1" x14ac:dyDescent="0.3">
      <c r="A3" s="225" t="s">
        <v>0</v>
      </c>
      <c r="B3" s="248" t="s">
        <v>17</v>
      </c>
      <c r="C3" s="249"/>
      <c r="D3" s="225" t="s">
        <v>2</v>
      </c>
      <c r="E3" s="225" t="s">
        <v>3</v>
      </c>
      <c r="F3" s="225" t="s">
        <v>152</v>
      </c>
      <c r="G3" s="226" t="s">
        <v>153</v>
      </c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</row>
    <row r="4" spans="1:31" s="74" customFormat="1" ht="30" customHeight="1" x14ac:dyDescent="0.8">
      <c r="A4" s="225"/>
      <c r="B4" s="250"/>
      <c r="C4" s="251"/>
      <c r="D4" s="225"/>
      <c r="E4" s="225"/>
      <c r="F4" s="225"/>
      <c r="G4" s="224" t="s">
        <v>18</v>
      </c>
      <c r="H4" s="224"/>
      <c r="I4" s="224" t="s">
        <v>19</v>
      </c>
      <c r="J4" s="224"/>
      <c r="K4" s="224" t="s">
        <v>20</v>
      </c>
      <c r="L4" s="224"/>
      <c r="M4" s="224" t="s">
        <v>21</v>
      </c>
      <c r="N4" s="224"/>
      <c r="O4" s="224" t="s">
        <v>78</v>
      </c>
      <c r="P4" s="224"/>
      <c r="Q4" s="224" t="s">
        <v>79</v>
      </c>
      <c r="R4" s="224"/>
      <c r="S4" s="224" t="s">
        <v>23</v>
      </c>
      <c r="T4" s="224"/>
      <c r="U4" s="224" t="s">
        <v>24</v>
      </c>
      <c r="V4" s="224"/>
      <c r="W4" s="224" t="s">
        <v>25</v>
      </c>
      <c r="X4" s="224"/>
      <c r="Y4" s="224" t="s">
        <v>26</v>
      </c>
      <c r="Z4" s="224"/>
      <c r="AA4" s="224" t="s">
        <v>22</v>
      </c>
      <c r="AB4" s="224"/>
      <c r="AC4" s="224" t="s">
        <v>27</v>
      </c>
      <c r="AD4" s="224"/>
      <c r="AE4" s="228" t="s">
        <v>28</v>
      </c>
    </row>
    <row r="5" spans="1:31" s="74" customFormat="1" ht="30" customHeight="1" x14ac:dyDescent="0.8">
      <c r="A5" s="225"/>
      <c r="B5" s="252"/>
      <c r="C5" s="253"/>
      <c r="D5" s="225"/>
      <c r="E5" s="225"/>
      <c r="F5" s="225"/>
      <c r="G5" s="73" t="s">
        <v>1</v>
      </c>
      <c r="H5" s="73" t="s">
        <v>12</v>
      </c>
      <c r="I5" s="73" t="s">
        <v>1</v>
      </c>
      <c r="J5" s="73" t="s">
        <v>12</v>
      </c>
      <c r="K5" s="73" t="s">
        <v>1</v>
      </c>
      <c r="L5" s="73" t="s">
        <v>12</v>
      </c>
      <c r="M5" s="73" t="s">
        <v>1</v>
      </c>
      <c r="N5" s="73" t="s">
        <v>12</v>
      </c>
      <c r="O5" s="73" t="s">
        <v>1</v>
      </c>
      <c r="P5" s="73" t="s">
        <v>12</v>
      </c>
      <c r="Q5" s="73" t="s">
        <v>1</v>
      </c>
      <c r="R5" s="73" t="s">
        <v>12</v>
      </c>
      <c r="S5" s="73" t="s">
        <v>1</v>
      </c>
      <c r="T5" s="73" t="s">
        <v>12</v>
      </c>
      <c r="U5" s="73" t="s">
        <v>1</v>
      </c>
      <c r="V5" s="73" t="s">
        <v>12</v>
      </c>
      <c r="W5" s="73" t="s">
        <v>1</v>
      </c>
      <c r="X5" s="73" t="s">
        <v>12</v>
      </c>
      <c r="Y5" s="73" t="s">
        <v>1</v>
      </c>
      <c r="Z5" s="73" t="s">
        <v>12</v>
      </c>
      <c r="AA5" s="73" t="s">
        <v>1</v>
      </c>
      <c r="AB5" s="73" t="s">
        <v>12</v>
      </c>
      <c r="AC5" s="73" t="s">
        <v>1</v>
      </c>
      <c r="AD5" s="73" t="s">
        <v>12</v>
      </c>
      <c r="AE5" s="229"/>
    </row>
    <row r="6" spans="1:31" ht="30" customHeight="1" x14ac:dyDescent="0.85">
      <c r="A6" s="230" t="s">
        <v>112</v>
      </c>
      <c r="B6" s="238" t="s">
        <v>32</v>
      </c>
      <c r="C6" s="239"/>
      <c r="D6" s="92"/>
      <c r="E6" s="92"/>
      <c r="F6" s="92"/>
      <c r="G6" s="92"/>
      <c r="H6" s="93"/>
      <c r="I6" s="94"/>
      <c r="J6" s="94"/>
      <c r="K6" s="95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</row>
    <row r="7" spans="1:31" ht="30" customHeight="1" x14ac:dyDescent="0.85">
      <c r="A7" s="230"/>
      <c r="B7" s="238" t="s">
        <v>33</v>
      </c>
      <c r="C7" s="239"/>
      <c r="D7" s="92"/>
      <c r="E7" s="92"/>
      <c r="F7" s="92"/>
      <c r="G7" s="92"/>
      <c r="H7" s="93"/>
      <c r="I7" s="94"/>
      <c r="J7" s="94"/>
      <c r="K7" s="95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</row>
    <row r="8" spans="1:31" ht="30" customHeight="1" x14ac:dyDescent="0.85">
      <c r="A8" s="230"/>
      <c r="B8" s="240" t="s">
        <v>34</v>
      </c>
      <c r="C8" s="241"/>
      <c r="D8" s="96">
        <v>2.7075999999999998</v>
      </c>
      <c r="E8" s="92" t="s">
        <v>13</v>
      </c>
      <c r="F8" s="92" t="s">
        <v>5</v>
      </c>
      <c r="G8" s="92"/>
      <c r="H8" s="97">
        <f>D8*G8</f>
        <v>0</v>
      </c>
      <c r="I8" s="92"/>
      <c r="J8" s="97">
        <f>I8*D8</f>
        <v>0</v>
      </c>
      <c r="K8" s="92"/>
      <c r="L8" s="97">
        <f>K8*D8</f>
        <v>0</v>
      </c>
      <c r="M8" s="92"/>
      <c r="N8" s="97">
        <f>M8*D8</f>
        <v>0</v>
      </c>
      <c r="O8" s="92"/>
      <c r="P8" s="97">
        <f>O8*D8</f>
        <v>0</v>
      </c>
      <c r="Q8" s="92"/>
      <c r="R8" s="97">
        <f>Q8*D8</f>
        <v>0</v>
      </c>
      <c r="S8" s="92"/>
      <c r="T8" s="97">
        <f>S8*D8</f>
        <v>0</v>
      </c>
      <c r="U8" s="92"/>
      <c r="V8" s="97">
        <f>U8*D8</f>
        <v>0</v>
      </c>
      <c r="W8" s="92"/>
      <c r="X8" s="97">
        <f>W8*D8</f>
        <v>0</v>
      </c>
      <c r="Y8" s="92"/>
      <c r="Z8" s="97">
        <f>Y8*D8</f>
        <v>0</v>
      </c>
      <c r="AA8" s="92"/>
      <c r="AB8" s="97">
        <f>AA8*D8</f>
        <v>0</v>
      </c>
      <c r="AC8" s="92"/>
      <c r="AD8" s="97">
        <f>AC8*D8</f>
        <v>0</v>
      </c>
      <c r="AE8" s="98">
        <f>H8+J8+L8+N8+P8+R8+T8+V8+X8+Z8+AB8+AD8</f>
        <v>0</v>
      </c>
    </row>
    <row r="9" spans="1:31" ht="30" customHeight="1" x14ac:dyDescent="0.85">
      <c r="A9" s="230"/>
      <c r="B9" s="240" t="s">
        <v>35</v>
      </c>
      <c r="C9" s="241"/>
      <c r="D9" s="96">
        <v>2.7075999999999998</v>
      </c>
      <c r="E9" s="92" t="s">
        <v>13</v>
      </c>
      <c r="F9" s="92" t="s">
        <v>5</v>
      </c>
      <c r="G9" s="92"/>
      <c r="H9" s="97">
        <f>G9*D9</f>
        <v>0</v>
      </c>
      <c r="I9" s="92"/>
      <c r="J9" s="97">
        <f>I9*D9</f>
        <v>0</v>
      </c>
      <c r="K9" s="92"/>
      <c r="L9" s="97">
        <f>K9*D9</f>
        <v>0</v>
      </c>
      <c r="M9" s="92"/>
      <c r="N9" s="97">
        <f>M9*D9</f>
        <v>0</v>
      </c>
      <c r="O9" s="92"/>
      <c r="P9" s="97">
        <f>O9*D9</f>
        <v>0</v>
      </c>
      <c r="Q9" s="92"/>
      <c r="R9" s="97">
        <f>Q9*D9</f>
        <v>0</v>
      </c>
      <c r="S9" s="92"/>
      <c r="T9" s="97">
        <f>S9*D9</f>
        <v>0</v>
      </c>
      <c r="U9" s="92"/>
      <c r="V9" s="97">
        <f>U9*D9</f>
        <v>0</v>
      </c>
      <c r="W9" s="92"/>
      <c r="X9" s="97">
        <f>W9*D9</f>
        <v>0</v>
      </c>
      <c r="Y9" s="92"/>
      <c r="Z9" s="97">
        <f>Y9*D9</f>
        <v>0</v>
      </c>
      <c r="AA9" s="92"/>
      <c r="AB9" s="97">
        <f>AA9*D9</f>
        <v>0</v>
      </c>
      <c r="AC9" s="92"/>
      <c r="AD9" s="97">
        <f>AC9*D9</f>
        <v>0</v>
      </c>
      <c r="AE9" s="98">
        <f t="shared" ref="AE9:AE27" si="0">H9+J9+L9+N9+P9+R9+T9+V9+X9+Z9+AB9+AD9</f>
        <v>0</v>
      </c>
    </row>
    <row r="10" spans="1:31" ht="30" customHeight="1" x14ac:dyDescent="0.85">
      <c r="A10" s="230"/>
      <c r="B10" s="238" t="s">
        <v>36</v>
      </c>
      <c r="C10" s="239"/>
      <c r="D10" s="96"/>
      <c r="E10" s="92"/>
      <c r="F10" s="92"/>
      <c r="G10" s="92"/>
      <c r="H10" s="97"/>
      <c r="I10" s="92"/>
      <c r="J10" s="97"/>
      <c r="K10" s="92"/>
      <c r="L10" s="97"/>
      <c r="M10" s="92"/>
      <c r="N10" s="97"/>
      <c r="O10" s="92"/>
      <c r="P10" s="97"/>
      <c r="Q10" s="92"/>
      <c r="R10" s="97"/>
      <c r="S10" s="92"/>
      <c r="T10" s="97"/>
      <c r="U10" s="92"/>
      <c r="V10" s="97"/>
      <c r="W10" s="92"/>
      <c r="X10" s="97"/>
      <c r="Y10" s="92"/>
      <c r="Z10" s="97"/>
      <c r="AA10" s="92"/>
      <c r="AB10" s="97"/>
      <c r="AC10" s="92"/>
      <c r="AD10" s="97"/>
      <c r="AE10" s="98"/>
    </row>
    <row r="11" spans="1:31" ht="30" customHeight="1" x14ac:dyDescent="0.85">
      <c r="A11" s="230"/>
      <c r="B11" s="238" t="s">
        <v>37</v>
      </c>
      <c r="C11" s="239"/>
      <c r="D11" s="96"/>
      <c r="E11" s="92"/>
      <c r="F11" s="92"/>
      <c r="G11" s="92"/>
      <c r="H11" s="97"/>
      <c r="I11" s="92"/>
      <c r="J11" s="97"/>
      <c r="K11" s="92"/>
      <c r="L11" s="97"/>
      <c r="M11" s="92"/>
      <c r="N11" s="97"/>
      <c r="O11" s="92"/>
      <c r="P11" s="97"/>
      <c r="Q11" s="92"/>
      <c r="R11" s="97"/>
      <c r="S11" s="92"/>
      <c r="T11" s="97"/>
      <c r="U11" s="92"/>
      <c r="V11" s="97"/>
      <c r="W11" s="92"/>
      <c r="X11" s="97"/>
      <c r="Y11" s="92"/>
      <c r="Z11" s="97"/>
      <c r="AA11" s="92"/>
      <c r="AB11" s="97"/>
      <c r="AC11" s="92"/>
      <c r="AD11" s="97"/>
      <c r="AE11" s="98"/>
    </row>
    <row r="12" spans="1:31" ht="30" customHeight="1" x14ac:dyDescent="0.85">
      <c r="A12" s="230"/>
      <c r="B12" s="240" t="s">
        <v>38</v>
      </c>
      <c r="C12" s="241"/>
      <c r="D12" s="96">
        <v>2.7403</v>
      </c>
      <c r="E12" s="92" t="s">
        <v>13</v>
      </c>
      <c r="F12" s="92" t="s">
        <v>5</v>
      </c>
      <c r="G12" s="92"/>
      <c r="H12" s="97">
        <f t="shared" ref="H12:H26" si="1">G12*D12</f>
        <v>0</v>
      </c>
      <c r="I12" s="92"/>
      <c r="J12" s="97">
        <f t="shared" ref="J12:J26" si="2">I12*D12</f>
        <v>0</v>
      </c>
      <c r="K12" s="92"/>
      <c r="L12" s="97">
        <f t="shared" ref="L12:L27" si="3">K12*D12</f>
        <v>0</v>
      </c>
      <c r="M12" s="92"/>
      <c r="N12" s="97">
        <f t="shared" ref="N12:N27" si="4">M12*D12</f>
        <v>0</v>
      </c>
      <c r="O12" s="92"/>
      <c r="P12" s="97">
        <f t="shared" ref="P12:P27" si="5">O12*D12</f>
        <v>0</v>
      </c>
      <c r="Q12" s="92"/>
      <c r="R12" s="97">
        <f t="shared" ref="R12:R27" si="6">Q12*D12</f>
        <v>0</v>
      </c>
      <c r="S12" s="92"/>
      <c r="T12" s="97">
        <f t="shared" ref="T12:T27" si="7">S12*D12</f>
        <v>0</v>
      </c>
      <c r="U12" s="92"/>
      <c r="V12" s="97">
        <f t="shared" ref="V12:V27" si="8">U12*D12</f>
        <v>0</v>
      </c>
      <c r="W12" s="92"/>
      <c r="X12" s="97">
        <f t="shared" ref="X12:X27" si="9">W12*D12</f>
        <v>0</v>
      </c>
      <c r="Y12" s="92"/>
      <c r="Z12" s="97">
        <f t="shared" ref="Z12:Z27" si="10">Y12*D12</f>
        <v>0</v>
      </c>
      <c r="AA12" s="92"/>
      <c r="AB12" s="97">
        <f t="shared" ref="AB12:AB27" si="11">AA12*D12</f>
        <v>0</v>
      </c>
      <c r="AC12" s="92"/>
      <c r="AD12" s="97">
        <f t="shared" ref="AD12:AD27" si="12">AC12*D12</f>
        <v>0</v>
      </c>
      <c r="AE12" s="98">
        <f t="shared" si="0"/>
        <v>0</v>
      </c>
    </row>
    <row r="13" spans="1:31" ht="30" customHeight="1" x14ac:dyDescent="0.85">
      <c r="A13" s="230"/>
      <c r="B13" s="240" t="s">
        <v>191</v>
      </c>
      <c r="C13" s="241"/>
      <c r="D13" s="96">
        <v>2.6655000000000002</v>
      </c>
      <c r="E13" s="92" t="s">
        <v>13</v>
      </c>
      <c r="F13" s="92"/>
      <c r="G13" s="92"/>
      <c r="H13" s="97"/>
      <c r="I13" s="92"/>
      <c r="J13" s="97"/>
      <c r="K13" s="92"/>
      <c r="L13" s="97"/>
      <c r="M13" s="92"/>
      <c r="N13" s="97"/>
      <c r="O13" s="92"/>
      <c r="P13" s="97"/>
      <c r="Q13" s="92"/>
      <c r="R13" s="97"/>
      <c r="S13" s="92"/>
      <c r="T13" s="97"/>
      <c r="U13" s="92"/>
      <c r="V13" s="97"/>
      <c r="W13" s="92"/>
      <c r="X13" s="97"/>
      <c r="Y13" s="92"/>
      <c r="Z13" s="97"/>
      <c r="AA13" s="92"/>
      <c r="AB13" s="97"/>
      <c r="AC13" s="92"/>
      <c r="AD13" s="97"/>
      <c r="AE13" s="98"/>
    </row>
    <row r="14" spans="1:31" ht="30" customHeight="1" x14ac:dyDescent="0.85">
      <c r="A14" s="230"/>
      <c r="B14" s="240" t="s">
        <v>192</v>
      </c>
      <c r="C14" s="241"/>
      <c r="D14" s="96">
        <v>2.5264000000000002</v>
      </c>
      <c r="E14" s="92" t="s">
        <v>13</v>
      </c>
      <c r="F14" s="92"/>
      <c r="G14" s="92"/>
      <c r="H14" s="97"/>
      <c r="I14" s="92"/>
      <c r="J14" s="97"/>
      <c r="K14" s="92"/>
      <c r="L14" s="97"/>
      <c r="M14" s="92"/>
      <c r="N14" s="97"/>
      <c r="O14" s="92"/>
      <c r="P14" s="97"/>
      <c r="Q14" s="92"/>
      <c r="R14" s="97"/>
      <c r="S14" s="92"/>
      <c r="T14" s="97"/>
      <c r="U14" s="92"/>
      <c r="V14" s="97"/>
      <c r="W14" s="92"/>
      <c r="X14" s="97"/>
      <c r="Y14" s="92"/>
      <c r="Z14" s="97"/>
      <c r="AA14" s="92"/>
      <c r="AB14" s="97"/>
      <c r="AC14" s="92"/>
      <c r="AD14" s="97"/>
      <c r="AE14" s="98"/>
    </row>
    <row r="15" spans="1:31" ht="30" customHeight="1" x14ac:dyDescent="0.85">
      <c r="A15" s="230"/>
      <c r="B15" s="257" t="s">
        <v>193</v>
      </c>
      <c r="C15" s="161"/>
      <c r="D15" s="96">
        <v>2.0874999999999999</v>
      </c>
      <c r="E15" s="92" t="s">
        <v>13</v>
      </c>
      <c r="F15" s="92"/>
      <c r="G15" s="92"/>
      <c r="H15" s="97"/>
      <c r="I15" s="92"/>
      <c r="J15" s="97"/>
      <c r="K15" s="92"/>
      <c r="L15" s="97"/>
      <c r="M15" s="92"/>
      <c r="N15" s="97"/>
      <c r="O15" s="92"/>
      <c r="P15" s="97"/>
      <c r="Q15" s="92"/>
      <c r="R15" s="97"/>
      <c r="S15" s="92"/>
      <c r="T15" s="97"/>
      <c r="U15" s="92"/>
      <c r="V15" s="97"/>
      <c r="W15" s="92"/>
      <c r="X15" s="97"/>
      <c r="Y15" s="92"/>
      <c r="Z15" s="97"/>
      <c r="AA15" s="92"/>
      <c r="AB15" s="97"/>
      <c r="AC15" s="92"/>
      <c r="AD15" s="97"/>
      <c r="AE15" s="98"/>
    </row>
    <row r="16" spans="1:31" ht="30" customHeight="1" x14ac:dyDescent="0.85">
      <c r="A16" s="230"/>
      <c r="B16" s="257" t="s">
        <v>194</v>
      </c>
      <c r="C16" s="161"/>
      <c r="D16" s="96">
        <v>1.6162000000000001</v>
      </c>
      <c r="E16" s="92" t="s">
        <v>13</v>
      </c>
      <c r="F16" s="92"/>
      <c r="G16" s="92"/>
      <c r="H16" s="97"/>
      <c r="I16" s="92"/>
      <c r="J16" s="97"/>
      <c r="K16" s="92"/>
      <c r="L16" s="97"/>
      <c r="M16" s="92"/>
      <c r="N16" s="97"/>
      <c r="O16" s="92"/>
      <c r="P16" s="97"/>
      <c r="Q16" s="92"/>
      <c r="R16" s="97"/>
      <c r="S16" s="92"/>
      <c r="T16" s="97"/>
      <c r="U16" s="92"/>
      <c r="V16" s="97"/>
      <c r="W16" s="92"/>
      <c r="X16" s="97"/>
      <c r="Y16" s="92"/>
      <c r="Z16" s="97"/>
      <c r="AA16" s="92"/>
      <c r="AB16" s="97"/>
      <c r="AC16" s="92"/>
      <c r="AD16" s="97"/>
      <c r="AE16" s="98"/>
    </row>
    <row r="17" spans="1:47" ht="30" customHeight="1" x14ac:dyDescent="0.85">
      <c r="A17" s="230"/>
      <c r="B17" s="240" t="s">
        <v>195</v>
      </c>
      <c r="C17" s="241"/>
      <c r="D17" s="96">
        <v>2.16</v>
      </c>
      <c r="E17" s="92" t="s">
        <v>13</v>
      </c>
      <c r="F17" s="92" t="s">
        <v>5</v>
      </c>
      <c r="G17" s="92"/>
      <c r="H17" s="97">
        <f t="shared" si="1"/>
        <v>0</v>
      </c>
      <c r="I17" s="92"/>
      <c r="J17" s="97">
        <f t="shared" si="2"/>
        <v>0</v>
      </c>
      <c r="K17" s="92"/>
      <c r="L17" s="97">
        <f t="shared" si="3"/>
        <v>0</v>
      </c>
      <c r="M17" s="92"/>
      <c r="N17" s="97">
        <f t="shared" si="4"/>
        <v>0</v>
      </c>
      <c r="O17" s="92"/>
      <c r="P17" s="97">
        <f t="shared" si="5"/>
        <v>0</v>
      </c>
      <c r="Q17" s="92"/>
      <c r="R17" s="97">
        <f t="shared" si="6"/>
        <v>0</v>
      </c>
      <c r="S17" s="92"/>
      <c r="T17" s="97">
        <f t="shared" si="7"/>
        <v>0</v>
      </c>
      <c r="U17" s="92"/>
      <c r="V17" s="97">
        <f t="shared" si="8"/>
        <v>0</v>
      </c>
      <c r="W17" s="92"/>
      <c r="X17" s="97">
        <f t="shared" si="9"/>
        <v>0</v>
      </c>
      <c r="Y17" s="92"/>
      <c r="Z17" s="97">
        <f t="shared" si="10"/>
        <v>0</v>
      </c>
      <c r="AA17" s="92"/>
      <c r="AB17" s="97">
        <f t="shared" si="11"/>
        <v>0</v>
      </c>
      <c r="AC17" s="92"/>
      <c r="AD17" s="97">
        <f t="shared" si="12"/>
        <v>0</v>
      </c>
      <c r="AE17" s="98">
        <f t="shared" si="0"/>
        <v>0</v>
      </c>
    </row>
    <row r="18" spans="1:47" ht="30" customHeight="1" x14ac:dyDescent="0.85">
      <c r="A18" s="230"/>
      <c r="B18" s="238" t="s">
        <v>71</v>
      </c>
      <c r="C18" s="239"/>
      <c r="D18" s="96">
        <v>1</v>
      </c>
      <c r="E18" s="92" t="s">
        <v>72</v>
      </c>
      <c r="F18" s="92" t="s">
        <v>10</v>
      </c>
      <c r="G18" s="92"/>
      <c r="H18" s="97">
        <f t="shared" si="1"/>
        <v>0</v>
      </c>
      <c r="I18" s="92"/>
      <c r="J18" s="97">
        <f t="shared" si="2"/>
        <v>0</v>
      </c>
      <c r="K18" s="92"/>
      <c r="L18" s="97">
        <f t="shared" si="3"/>
        <v>0</v>
      </c>
      <c r="M18" s="92"/>
      <c r="N18" s="97">
        <f t="shared" si="4"/>
        <v>0</v>
      </c>
      <c r="O18" s="92"/>
      <c r="P18" s="97">
        <f t="shared" si="5"/>
        <v>0</v>
      </c>
      <c r="Q18" s="92"/>
      <c r="R18" s="97">
        <f t="shared" si="6"/>
        <v>0</v>
      </c>
      <c r="S18" s="92"/>
      <c r="T18" s="97">
        <f t="shared" si="7"/>
        <v>0</v>
      </c>
      <c r="U18" s="92"/>
      <c r="V18" s="97">
        <f t="shared" si="8"/>
        <v>0</v>
      </c>
      <c r="W18" s="92"/>
      <c r="X18" s="97">
        <f t="shared" si="9"/>
        <v>0</v>
      </c>
      <c r="Y18" s="92"/>
      <c r="Z18" s="97">
        <f t="shared" si="10"/>
        <v>0</v>
      </c>
      <c r="AA18" s="92"/>
      <c r="AB18" s="97">
        <f t="shared" si="11"/>
        <v>0</v>
      </c>
      <c r="AC18" s="92"/>
      <c r="AD18" s="97">
        <f t="shared" si="12"/>
        <v>0</v>
      </c>
      <c r="AE18" s="98">
        <f t="shared" si="0"/>
        <v>0</v>
      </c>
    </row>
    <row r="19" spans="1:47" ht="30" customHeight="1" x14ac:dyDescent="0.85">
      <c r="A19" s="230"/>
      <c r="B19" s="234" t="s">
        <v>69</v>
      </c>
      <c r="C19" s="235"/>
      <c r="D19" s="99">
        <v>28</v>
      </c>
      <c r="E19" s="92" t="s">
        <v>57</v>
      </c>
      <c r="F19" s="92" t="s">
        <v>41</v>
      </c>
      <c r="G19" s="100"/>
      <c r="H19" s="97">
        <f t="shared" si="1"/>
        <v>0</v>
      </c>
      <c r="I19" s="101"/>
      <c r="J19" s="97">
        <f t="shared" si="2"/>
        <v>0</v>
      </c>
      <c r="K19" s="101"/>
      <c r="L19" s="97">
        <f t="shared" si="3"/>
        <v>0</v>
      </c>
      <c r="M19" s="101"/>
      <c r="N19" s="97">
        <f t="shared" si="4"/>
        <v>0</v>
      </c>
      <c r="O19" s="101"/>
      <c r="P19" s="97">
        <f t="shared" si="5"/>
        <v>0</v>
      </c>
      <c r="Q19" s="101"/>
      <c r="R19" s="97">
        <f t="shared" si="6"/>
        <v>0</v>
      </c>
      <c r="S19" s="101"/>
      <c r="T19" s="97">
        <f t="shared" si="7"/>
        <v>0</v>
      </c>
      <c r="U19" s="101"/>
      <c r="V19" s="97">
        <f t="shared" si="8"/>
        <v>0</v>
      </c>
      <c r="W19" s="101"/>
      <c r="X19" s="97">
        <f t="shared" si="9"/>
        <v>0</v>
      </c>
      <c r="Y19" s="101"/>
      <c r="Z19" s="97">
        <f t="shared" si="10"/>
        <v>0</v>
      </c>
      <c r="AA19" s="101"/>
      <c r="AB19" s="97">
        <f t="shared" si="11"/>
        <v>0</v>
      </c>
      <c r="AC19" s="101"/>
      <c r="AD19" s="97">
        <f t="shared" si="12"/>
        <v>0</v>
      </c>
      <c r="AE19" s="98">
        <f t="shared" si="0"/>
        <v>0</v>
      </c>
    </row>
    <row r="20" spans="1:47" ht="30" customHeight="1" x14ac:dyDescent="0.85">
      <c r="A20" s="230"/>
      <c r="B20" s="236" t="s">
        <v>70</v>
      </c>
      <c r="C20" s="237"/>
      <c r="D20" s="96">
        <v>28</v>
      </c>
      <c r="E20" s="92" t="s">
        <v>57</v>
      </c>
      <c r="F20" s="92" t="s">
        <v>41</v>
      </c>
      <c r="G20" s="102"/>
      <c r="H20" s="97">
        <f t="shared" si="1"/>
        <v>0</v>
      </c>
      <c r="I20" s="102"/>
      <c r="J20" s="97">
        <f>I20*D20</f>
        <v>0</v>
      </c>
      <c r="K20" s="102"/>
      <c r="L20" s="97">
        <f t="shared" si="3"/>
        <v>0</v>
      </c>
      <c r="M20" s="102"/>
      <c r="N20" s="97">
        <f t="shared" si="4"/>
        <v>0</v>
      </c>
      <c r="O20" s="102"/>
      <c r="P20" s="97">
        <f t="shared" si="5"/>
        <v>0</v>
      </c>
      <c r="Q20" s="102"/>
      <c r="R20" s="97">
        <f t="shared" si="6"/>
        <v>0</v>
      </c>
      <c r="S20" s="102"/>
      <c r="T20" s="97">
        <f t="shared" si="7"/>
        <v>0</v>
      </c>
      <c r="U20" s="102"/>
      <c r="V20" s="97">
        <f t="shared" si="8"/>
        <v>0</v>
      </c>
      <c r="W20" s="102"/>
      <c r="X20" s="97">
        <f t="shared" si="9"/>
        <v>0</v>
      </c>
      <c r="Y20" s="102"/>
      <c r="Z20" s="97">
        <f t="shared" si="10"/>
        <v>0</v>
      </c>
      <c r="AA20" s="102"/>
      <c r="AB20" s="97">
        <f t="shared" si="11"/>
        <v>0</v>
      </c>
      <c r="AC20" s="102"/>
      <c r="AD20" s="97">
        <f t="shared" si="12"/>
        <v>0</v>
      </c>
      <c r="AE20" s="98">
        <f t="shared" si="0"/>
        <v>0</v>
      </c>
    </row>
    <row r="21" spans="1:47" ht="30" customHeight="1" x14ac:dyDescent="0.85">
      <c r="A21" s="230"/>
      <c r="B21" s="238" t="s">
        <v>116</v>
      </c>
      <c r="C21" s="239"/>
      <c r="D21" s="96">
        <v>1760</v>
      </c>
      <c r="E21" s="92" t="s">
        <v>117</v>
      </c>
      <c r="F21" s="92" t="s">
        <v>120</v>
      </c>
      <c r="G21" s="102"/>
      <c r="H21" s="97"/>
      <c r="I21" s="102"/>
      <c r="J21" s="97"/>
      <c r="K21" s="102"/>
      <c r="L21" s="97"/>
      <c r="M21" s="102"/>
      <c r="N21" s="97"/>
      <c r="O21" s="102"/>
      <c r="P21" s="97"/>
      <c r="Q21" s="102"/>
      <c r="R21" s="97"/>
      <c r="S21" s="102"/>
      <c r="T21" s="97"/>
      <c r="U21" s="102"/>
      <c r="V21" s="97"/>
      <c r="W21" s="102"/>
      <c r="X21" s="97"/>
      <c r="Y21" s="102"/>
      <c r="Z21" s="97"/>
      <c r="AA21" s="102"/>
      <c r="AB21" s="97"/>
      <c r="AC21" s="102"/>
      <c r="AD21" s="97"/>
      <c r="AE21" s="98"/>
    </row>
    <row r="22" spans="1:47" ht="30" customHeight="1" x14ac:dyDescent="0.85">
      <c r="A22" s="230"/>
      <c r="B22" s="238" t="s">
        <v>115</v>
      </c>
      <c r="C22" s="239"/>
      <c r="D22" s="96">
        <v>677</v>
      </c>
      <c r="E22" s="92" t="s">
        <v>118</v>
      </c>
      <c r="F22" s="103" t="s">
        <v>119</v>
      </c>
      <c r="G22" s="92"/>
      <c r="H22" s="97">
        <f t="shared" si="1"/>
        <v>0</v>
      </c>
      <c r="I22" s="92"/>
      <c r="J22" s="97">
        <f t="shared" si="2"/>
        <v>0</v>
      </c>
      <c r="K22" s="92"/>
      <c r="L22" s="97">
        <f t="shared" si="3"/>
        <v>0</v>
      </c>
      <c r="M22" s="92"/>
      <c r="N22" s="97">
        <f t="shared" si="4"/>
        <v>0</v>
      </c>
      <c r="O22" s="92"/>
      <c r="P22" s="97">
        <f t="shared" si="5"/>
        <v>0</v>
      </c>
      <c r="Q22" s="92"/>
      <c r="R22" s="97">
        <f t="shared" si="6"/>
        <v>0</v>
      </c>
      <c r="S22" s="92"/>
      <c r="T22" s="97">
        <f t="shared" si="7"/>
        <v>0</v>
      </c>
      <c r="U22" s="92"/>
      <c r="V22" s="97">
        <f t="shared" si="8"/>
        <v>0</v>
      </c>
      <c r="W22" s="92"/>
      <c r="X22" s="97">
        <f t="shared" si="9"/>
        <v>0</v>
      </c>
      <c r="Y22" s="92"/>
      <c r="Z22" s="97">
        <f t="shared" si="10"/>
        <v>0</v>
      </c>
      <c r="AA22" s="92"/>
      <c r="AB22" s="97">
        <f t="shared" si="11"/>
        <v>0</v>
      </c>
      <c r="AC22" s="92"/>
      <c r="AD22" s="97">
        <f t="shared" si="12"/>
        <v>0</v>
      </c>
      <c r="AE22" s="98">
        <f t="shared" si="0"/>
        <v>0</v>
      </c>
    </row>
    <row r="23" spans="1:47" s="267" customFormat="1" ht="30" customHeight="1" x14ac:dyDescent="0.85">
      <c r="A23" s="258" t="s">
        <v>111</v>
      </c>
      <c r="B23" s="259" t="s">
        <v>7</v>
      </c>
      <c r="C23" s="260"/>
      <c r="D23" s="261">
        <v>0.47499999999999998</v>
      </c>
      <c r="E23" s="262" t="s">
        <v>14</v>
      </c>
      <c r="F23" s="262" t="s">
        <v>8</v>
      </c>
      <c r="G23" s="262"/>
      <c r="H23" s="263">
        <f t="shared" si="1"/>
        <v>0</v>
      </c>
      <c r="I23" s="264"/>
      <c r="J23" s="263">
        <f t="shared" si="2"/>
        <v>0</v>
      </c>
      <c r="K23" s="264"/>
      <c r="L23" s="263">
        <f t="shared" si="3"/>
        <v>0</v>
      </c>
      <c r="M23" s="264"/>
      <c r="N23" s="263">
        <f t="shared" si="4"/>
        <v>0</v>
      </c>
      <c r="O23" s="264"/>
      <c r="P23" s="263">
        <f t="shared" si="5"/>
        <v>0</v>
      </c>
      <c r="Q23" s="264"/>
      <c r="R23" s="263">
        <f t="shared" si="6"/>
        <v>0</v>
      </c>
      <c r="S23" s="265"/>
      <c r="T23" s="263">
        <f t="shared" si="7"/>
        <v>0</v>
      </c>
      <c r="U23" s="265"/>
      <c r="V23" s="263">
        <f t="shared" si="8"/>
        <v>0</v>
      </c>
      <c r="W23" s="262"/>
      <c r="X23" s="263">
        <f t="shared" si="9"/>
        <v>0</v>
      </c>
      <c r="Y23" s="262"/>
      <c r="Z23" s="263">
        <f t="shared" si="10"/>
        <v>0</v>
      </c>
      <c r="AA23" s="262"/>
      <c r="AB23" s="263">
        <f t="shared" si="11"/>
        <v>0</v>
      </c>
      <c r="AC23" s="262"/>
      <c r="AD23" s="263">
        <f t="shared" si="12"/>
        <v>0</v>
      </c>
      <c r="AE23" s="266">
        <f t="shared" si="0"/>
        <v>0</v>
      </c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T23" s="268"/>
      <c r="AU23" s="268"/>
    </row>
    <row r="24" spans="1:47" ht="30" customHeight="1" x14ac:dyDescent="0.85">
      <c r="A24" s="230" t="s">
        <v>113</v>
      </c>
      <c r="B24" s="240" t="s">
        <v>40</v>
      </c>
      <c r="C24" s="241"/>
      <c r="D24" s="96">
        <v>2.1019999999999999</v>
      </c>
      <c r="E24" s="92" t="s">
        <v>15</v>
      </c>
      <c r="F24" s="92" t="s">
        <v>10</v>
      </c>
      <c r="G24" s="92"/>
      <c r="H24" s="97">
        <f t="shared" si="1"/>
        <v>0</v>
      </c>
      <c r="I24" s="92"/>
      <c r="J24" s="97">
        <f t="shared" si="2"/>
        <v>0</v>
      </c>
      <c r="K24" s="92"/>
      <c r="L24" s="97">
        <f t="shared" si="3"/>
        <v>0</v>
      </c>
      <c r="M24" s="92"/>
      <c r="N24" s="97">
        <f t="shared" si="4"/>
        <v>0</v>
      </c>
      <c r="O24" s="92"/>
      <c r="P24" s="97">
        <f t="shared" si="5"/>
        <v>0</v>
      </c>
      <c r="Q24" s="92"/>
      <c r="R24" s="97">
        <f t="shared" si="6"/>
        <v>0</v>
      </c>
      <c r="S24" s="92"/>
      <c r="T24" s="97">
        <f t="shared" si="7"/>
        <v>0</v>
      </c>
      <c r="U24" s="92"/>
      <c r="V24" s="97">
        <f t="shared" si="8"/>
        <v>0</v>
      </c>
      <c r="W24" s="92"/>
      <c r="X24" s="97">
        <f t="shared" si="9"/>
        <v>0</v>
      </c>
      <c r="Y24" s="92"/>
      <c r="Z24" s="97">
        <f t="shared" si="10"/>
        <v>0</v>
      </c>
      <c r="AA24" s="92"/>
      <c r="AB24" s="97">
        <f t="shared" si="11"/>
        <v>0</v>
      </c>
      <c r="AC24" s="92"/>
      <c r="AD24" s="97">
        <f t="shared" si="12"/>
        <v>0</v>
      </c>
      <c r="AE24" s="98">
        <f t="shared" si="0"/>
        <v>0</v>
      </c>
    </row>
    <row r="25" spans="1:47" ht="30" customHeight="1" x14ac:dyDescent="0.85">
      <c r="A25" s="230"/>
      <c r="B25" s="240" t="s">
        <v>84</v>
      </c>
      <c r="C25" s="241"/>
      <c r="D25" s="96">
        <v>0.79479999999999995</v>
      </c>
      <c r="E25" s="92" t="s">
        <v>16</v>
      </c>
      <c r="F25" s="92" t="s">
        <v>11</v>
      </c>
      <c r="G25" s="165"/>
      <c r="H25" s="97">
        <f t="shared" si="1"/>
        <v>0</v>
      </c>
      <c r="I25" s="92"/>
      <c r="J25" s="97">
        <f t="shared" si="2"/>
        <v>0</v>
      </c>
      <c r="K25" s="92"/>
      <c r="L25" s="97">
        <f t="shared" si="3"/>
        <v>0</v>
      </c>
      <c r="M25" s="92"/>
      <c r="N25" s="97">
        <f t="shared" si="4"/>
        <v>0</v>
      </c>
      <c r="O25" s="92"/>
      <c r="P25" s="97">
        <f t="shared" si="5"/>
        <v>0</v>
      </c>
      <c r="Q25" s="92"/>
      <c r="R25" s="97">
        <f t="shared" si="6"/>
        <v>0</v>
      </c>
      <c r="S25" s="92"/>
      <c r="T25" s="97">
        <f t="shared" si="7"/>
        <v>0</v>
      </c>
      <c r="U25" s="92"/>
      <c r="V25" s="97">
        <f t="shared" si="8"/>
        <v>0</v>
      </c>
      <c r="W25" s="92"/>
      <c r="X25" s="97">
        <f t="shared" si="9"/>
        <v>0</v>
      </c>
      <c r="Y25" s="92"/>
      <c r="Z25" s="97">
        <f t="shared" si="10"/>
        <v>0</v>
      </c>
      <c r="AA25" s="92"/>
      <c r="AB25" s="97">
        <f t="shared" si="11"/>
        <v>0</v>
      </c>
      <c r="AC25" s="92"/>
      <c r="AD25" s="97">
        <f t="shared" si="12"/>
        <v>0</v>
      </c>
      <c r="AE25" s="98">
        <f t="shared" si="0"/>
        <v>0</v>
      </c>
      <c r="AG25" s="79">
        <f>(49+46.6)/2</f>
        <v>47.8</v>
      </c>
    </row>
    <row r="26" spans="1:47" ht="30" customHeight="1" x14ac:dyDescent="0.85">
      <c r="A26" s="230"/>
      <c r="B26" s="240" t="s">
        <v>85</v>
      </c>
      <c r="C26" s="241"/>
      <c r="D26" s="96">
        <v>0.54100000000000004</v>
      </c>
      <c r="E26" s="92" t="s">
        <v>16</v>
      </c>
      <c r="F26" s="92" t="s">
        <v>11</v>
      </c>
      <c r="G26" s="92"/>
      <c r="H26" s="97">
        <f t="shared" si="1"/>
        <v>0</v>
      </c>
      <c r="I26" s="92"/>
      <c r="J26" s="97">
        <f t="shared" si="2"/>
        <v>0</v>
      </c>
      <c r="K26" s="92"/>
      <c r="L26" s="97">
        <f t="shared" si="3"/>
        <v>0</v>
      </c>
      <c r="M26" s="92"/>
      <c r="N26" s="97">
        <f t="shared" si="4"/>
        <v>0</v>
      </c>
      <c r="O26" s="92"/>
      <c r="P26" s="97">
        <f t="shared" si="5"/>
        <v>0</v>
      </c>
      <c r="Q26" s="92"/>
      <c r="R26" s="97">
        <f t="shared" si="6"/>
        <v>0</v>
      </c>
      <c r="S26" s="92"/>
      <c r="T26" s="97">
        <f t="shared" si="7"/>
        <v>0</v>
      </c>
      <c r="U26" s="92"/>
      <c r="V26" s="97">
        <f t="shared" si="8"/>
        <v>0</v>
      </c>
      <c r="W26" s="92"/>
      <c r="X26" s="97">
        <f t="shared" si="9"/>
        <v>0</v>
      </c>
      <c r="Y26" s="92"/>
      <c r="Z26" s="97">
        <f t="shared" si="10"/>
        <v>0</v>
      </c>
      <c r="AA26" s="92"/>
      <c r="AB26" s="97">
        <f t="shared" si="11"/>
        <v>0</v>
      </c>
      <c r="AC26" s="92"/>
      <c r="AD26" s="97">
        <f t="shared" si="12"/>
        <v>0</v>
      </c>
      <c r="AE26" s="98">
        <f t="shared" si="0"/>
        <v>0</v>
      </c>
    </row>
    <row r="27" spans="1:47" ht="30" customHeight="1" x14ac:dyDescent="0.85">
      <c r="A27" s="230"/>
      <c r="B27" s="242" t="s">
        <v>29</v>
      </c>
      <c r="C27" s="243"/>
      <c r="D27" s="96">
        <v>2.3199999999999998</v>
      </c>
      <c r="E27" s="92" t="s">
        <v>15</v>
      </c>
      <c r="F27" s="103" t="s">
        <v>10</v>
      </c>
      <c r="G27" s="92"/>
      <c r="H27" s="97">
        <f>G27*D27</f>
        <v>0</v>
      </c>
      <c r="I27" s="92"/>
      <c r="J27" s="97">
        <f>I27*D27</f>
        <v>0</v>
      </c>
      <c r="K27" s="92"/>
      <c r="L27" s="97">
        <f t="shared" si="3"/>
        <v>0</v>
      </c>
      <c r="M27" s="92"/>
      <c r="N27" s="97">
        <f t="shared" si="4"/>
        <v>0</v>
      </c>
      <c r="O27" s="92"/>
      <c r="P27" s="97">
        <f t="shared" si="5"/>
        <v>0</v>
      </c>
      <c r="Q27" s="92"/>
      <c r="R27" s="97">
        <f t="shared" si="6"/>
        <v>0</v>
      </c>
      <c r="S27" s="92"/>
      <c r="T27" s="97">
        <f t="shared" si="7"/>
        <v>0</v>
      </c>
      <c r="U27" s="92"/>
      <c r="V27" s="97">
        <f t="shared" si="8"/>
        <v>0</v>
      </c>
      <c r="W27" s="92"/>
      <c r="X27" s="97">
        <f t="shared" si="9"/>
        <v>0</v>
      </c>
      <c r="Y27" s="92"/>
      <c r="Z27" s="97">
        <f t="shared" si="10"/>
        <v>0</v>
      </c>
      <c r="AA27" s="92"/>
      <c r="AB27" s="97">
        <f t="shared" si="11"/>
        <v>0</v>
      </c>
      <c r="AC27" s="92"/>
      <c r="AD27" s="97">
        <f t="shared" si="12"/>
        <v>0</v>
      </c>
      <c r="AE27" s="98">
        <f t="shared" si="0"/>
        <v>0</v>
      </c>
    </row>
    <row r="28" spans="1:47" s="121" customFormat="1" ht="30" customHeight="1" x14ac:dyDescent="0.85">
      <c r="A28" s="230"/>
      <c r="B28" s="244" t="s">
        <v>114</v>
      </c>
      <c r="C28" s="245"/>
      <c r="D28" s="180">
        <v>2.7078000000000002</v>
      </c>
      <c r="E28" s="181" t="s">
        <v>13</v>
      </c>
      <c r="F28" s="181" t="s">
        <v>5</v>
      </c>
      <c r="G28" s="181"/>
      <c r="H28" s="182">
        <f t="shared" ref="H28" si="13">G28*D28</f>
        <v>0</v>
      </c>
      <c r="I28" s="181"/>
      <c r="J28" s="182">
        <f t="shared" ref="J28" si="14">I28*D28</f>
        <v>0</v>
      </c>
      <c r="K28" s="181"/>
      <c r="L28" s="182">
        <f t="shared" ref="L28" si="15">K28*D28</f>
        <v>0</v>
      </c>
      <c r="M28" s="181"/>
      <c r="N28" s="182">
        <f t="shared" ref="N28" si="16">M28*D28</f>
        <v>0</v>
      </c>
      <c r="O28" s="181"/>
      <c r="P28" s="182">
        <f t="shared" ref="P28" si="17">O28*D28</f>
        <v>0</v>
      </c>
      <c r="Q28" s="181"/>
      <c r="R28" s="182">
        <f t="shared" ref="R28" si="18">Q28*D28</f>
        <v>0</v>
      </c>
      <c r="S28" s="181"/>
      <c r="T28" s="182">
        <f t="shared" ref="T28" si="19">S28*D28</f>
        <v>0</v>
      </c>
      <c r="U28" s="181"/>
      <c r="V28" s="182">
        <f t="shared" ref="V28" si="20">U28*D28</f>
        <v>0</v>
      </c>
      <c r="W28" s="181"/>
      <c r="X28" s="182">
        <f t="shared" ref="X28" si="21">W28*D28</f>
        <v>0</v>
      </c>
      <c r="Y28" s="181"/>
      <c r="Z28" s="182">
        <f t="shared" ref="Z28" si="22">Y28*D28</f>
        <v>0</v>
      </c>
      <c r="AA28" s="181"/>
      <c r="AB28" s="182">
        <f t="shared" ref="AB28" si="23">AA28*D28</f>
        <v>0</v>
      </c>
      <c r="AC28" s="181"/>
      <c r="AD28" s="182">
        <f t="shared" ref="AD28" si="24">AC28*D28</f>
        <v>0</v>
      </c>
      <c r="AE28" s="183">
        <f t="shared" ref="AE28" si="25">H28+J28+L28+N28+P28+R28+T28+V28+X28+Z28+AB28+AD28</f>
        <v>0</v>
      </c>
    </row>
    <row r="29" spans="1:47" ht="30" customHeight="1" x14ac:dyDescent="0.85">
      <c r="A29" s="233" t="s">
        <v>28</v>
      </c>
      <c r="B29" s="233"/>
      <c r="C29" s="233"/>
      <c r="D29" s="233"/>
      <c r="E29" s="233"/>
      <c r="F29" s="233"/>
      <c r="G29" s="92"/>
      <c r="H29" s="97">
        <f>SUM(H6:H28)</f>
        <v>0</v>
      </c>
      <c r="I29" s="97"/>
      <c r="J29" s="97">
        <f>SUM(J6:J28)</f>
        <v>0</v>
      </c>
      <c r="K29" s="97"/>
      <c r="L29" s="97">
        <f>SUM(L6:L28)</f>
        <v>0</v>
      </c>
      <c r="M29" s="97"/>
      <c r="N29" s="97">
        <f>SUM(N6:N28)</f>
        <v>0</v>
      </c>
      <c r="O29" s="97"/>
      <c r="P29" s="97">
        <f>SUM(P6:P28)</f>
        <v>0</v>
      </c>
      <c r="Q29" s="97"/>
      <c r="R29" s="97">
        <f>SUM(R6:R28)</f>
        <v>0</v>
      </c>
      <c r="S29" s="97"/>
      <c r="T29" s="97">
        <f>SUM(T6:T28)</f>
        <v>0</v>
      </c>
      <c r="U29" s="97"/>
      <c r="V29" s="97">
        <f>SUM(V6:V28)</f>
        <v>0</v>
      </c>
      <c r="W29" s="97"/>
      <c r="X29" s="97">
        <f>SUM(X6:X28)</f>
        <v>0</v>
      </c>
      <c r="Y29" s="97"/>
      <c r="Z29" s="97">
        <f>SUM(Z6:Z28)</f>
        <v>0</v>
      </c>
      <c r="AA29" s="97"/>
      <c r="AB29" s="97">
        <f>SUM(AB6:AB28)</f>
        <v>0</v>
      </c>
      <c r="AC29" s="97"/>
      <c r="AD29" s="97">
        <f>SUM(AD6:AD28)</f>
        <v>0</v>
      </c>
      <c r="AE29" s="97">
        <f>SUM(AE6:AE28)</f>
        <v>0</v>
      </c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T29" s="75"/>
      <c r="AU29" s="75"/>
    </row>
    <row r="30" spans="1:47" ht="30" customHeight="1" x14ac:dyDescent="0.85">
      <c r="A30" s="136"/>
      <c r="B30" s="104"/>
      <c r="C30" s="104"/>
      <c r="D30" s="104"/>
      <c r="E30" s="104"/>
      <c r="F30" s="104"/>
      <c r="G30" s="105"/>
      <c r="H30" s="106"/>
      <c r="I30" s="106"/>
      <c r="J30" s="106"/>
      <c r="K30" s="106"/>
      <c r="L30" s="106"/>
      <c r="M30" s="106"/>
      <c r="N30" s="172"/>
      <c r="O30" s="172"/>
      <c r="P30" s="172"/>
      <c r="Q30" s="172"/>
      <c r="R30" s="172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T30" s="75"/>
      <c r="AU30" s="75"/>
    </row>
    <row r="31" spans="1:47" s="74" customFormat="1" ht="30" customHeight="1" x14ac:dyDescent="0.3">
      <c r="B31" s="123" t="s">
        <v>102</v>
      </c>
      <c r="C31" s="75" t="s">
        <v>121</v>
      </c>
      <c r="G31" s="76"/>
      <c r="H31" s="77"/>
      <c r="K31" s="78"/>
    </row>
    <row r="32" spans="1:47" ht="30" customHeight="1" x14ac:dyDescent="0.3">
      <c r="C32" s="75" t="s">
        <v>154</v>
      </c>
      <c r="L32" s="77"/>
      <c r="M32" s="77"/>
      <c r="N32" s="77"/>
      <c r="O32" s="77"/>
      <c r="Q32" s="77"/>
      <c r="R32" s="77"/>
      <c r="S32" s="77"/>
      <c r="T32" s="77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T32" s="75"/>
      <c r="AU32" s="75"/>
    </row>
    <row r="33" spans="1:47" ht="30" customHeight="1" x14ac:dyDescent="0.3">
      <c r="C33" s="82" t="s">
        <v>197</v>
      </c>
      <c r="L33" s="77"/>
      <c r="M33" s="77"/>
      <c r="N33" s="77"/>
      <c r="O33" s="77"/>
      <c r="Q33" s="77"/>
      <c r="R33" s="77"/>
      <c r="S33" s="77"/>
      <c r="T33" s="77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T33" s="75"/>
      <c r="AU33" s="75"/>
    </row>
    <row r="34" spans="1:47" ht="30" customHeight="1" x14ac:dyDescent="0.3">
      <c r="C34" s="82" t="s">
        <v>196</v>
      </c>
      <c r="L34" s="77"/>
      <c r="M34" s="77"/>
      <c r="N34" s="77"/>
      <c r="O34" s="77"/>
      <c r="Q34" s="77"/>
      <c r="R34" s="77"/>
      <c r="S34" s="77"/>
      <c r="T34" s="77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T34" s="75"/>
      <c r="AU34" s="75"/>
    </row>
    <row r="35" spans="1:47" ht="30" customHeight="1" x14ac:dyDescent="0.3">
      <c r="C35" s="82" t="s">
        <v>123</v>
      </c>
      <c r="L35" s="77"/>
      <c r="M35" s="77"/>
      <c r="N35" s="77"/>
      <c r="O35" s="77"/>
      <c r="Q35" s="77"/>
      <c r="R35" s="77"/>
      <c r="S35" s="77"/>
      <c r="T35" s="77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T35" s="75"/>
      <c r="AU35" s="75"/>
    </row>
    <row r="36" spans="1:47" ht="30" customHeight="1" x14ac:dyDescent="0.3">
      <c r="C36" s="82" t="s">
        <v>124</v>
      </c>
      <c r="L36" s="77"/>
      <c r="M36" s="77"/>
      <c r="N36" s="77"/>
      <c r="O36" s="77"/>
      <c r="Q36" s="77"/>
      <c r="R36" s="77"/>
      <c r="S36" s="77"/>
      <c r="T36" s="77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T36" s="75"/>
      <c r="AU36" s="75"/>
    </row>
    <row r="37" spans="1:47" ht="30" customHeight="1" x14ac:dyDescent="0.3">
      <c r="C37" s="82" t="s">
        <v>125</v>
      </c>
      <c r="L37" s="83"/>
      <c r="M37" s="84"/>
      <c r="N37" s="85"/>
      <c r="O37" s="83"/>
      <c r="Q37" s="83"/>
      <c r="R37" s="84"/>
      <c r="S37" s="85"/>
      <c r="T37" s="83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T37" s="75"/>
      <c r="AU37" s="75"/>
    </row>
    <row r="38" spans="1:47" ht="30" customHeight="1" x14ac:dyDescent="0.3">
      <c r="C38" s="82" t="s">
        <v>126</v>
      </c>
      <c r="L38" s="83"/>
      <c r="M38" s="84"/>
      <c r="N38" s="85"/>
      <c r="O38" s="83"/>
      <c r="Q38" s="83"/>
      <c r="R38" s="84"/>
      <c r="S38" s="85"/>
      <c r="T38" s="83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T38" s="75"/>
      <c r="AU38" s="75"/>
    </row>
    <row r="39" spans="1:47" ht="30" customHeight="1" x14ac:dyDescent="0.3">
      <c r="C39" s="75" t="s">
        <v>127</v>
      </c>
      <c r="L39" s="83"/>
      <c r="M39" s="84"/>
      <c r="N39" s="85"/>
      <c r="O39" s="83"/>
      <c r="Q39" s="83"/>
      <c r="R39" s="84"/>
      <c r="S39" s="85"/>
      <c r="T39" s="83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T39" s="75"/>
      <c r="AU39" s="75"/>
    </row>
    <row r="40" spans="1:47" ht="30" customHeight="1" x14ac:dyDescent="0.3">
      <c r="L40" s="83"/>
      <c r="M40" s="84"/>
      <c r="N40" s="85"/>
      <c r="O40" s="83"/>
      <c r="Q40" s="83"/>
      <c r="R40" s="84"/>
      <c r="S40" s="85"/>
      <c r="T40" s="83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T40" s="75"/>
      <c r="AU40" s="75"/>
    </row>
    <row r="41" spans="1:47" ht="30" customHeight="1" x14ac:dyDescent="0.8">
      <c r="C41" s="86" t="s">
        <v>128</v>
      </c>
      <c r="D41" s="231" t="s">
        <v>179</v>
      </c>
      <c r="E41" s="231"/>
      <c r="F41" s="232" t="s">
        <v>129</v>
      </c>
      <c r="G41" s="232"/>
      <c r="K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T41" s="75"/>
      <c r="AU41" s="75"/>
    </row>
    <row r="42" spans="1:47" ht="30" customHeight="1" x14ac:dyDescent="0.3">
      <c r="C42" s="72" t="s">
        <v>96</v>
      </c>
      <c r="D42" s="72" t="s">
        <v>180</v>
      </c>
      <c r="E42" s="72" t="s">
        <v>155</v>
      </c>
      <c r="F42" s="72" t="s">
        <v>130</v>
      </c>
      <c r="G42" s="72" t="s">
        <v>155</v>
      </c>
      <c r="K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T42" s="75"/>
      <c r="AU42" s="75"/>
    </row>
    <row r="43" spans="1:47" ht="30" customHeight="1" x14ac:dyDescent="0.3">
      <c r="C43" s="87" t="s">
        <v>4</v>
      </c>
      <c r="D43" s="88">
        <f>'สรุปการคำนวณ ปี .......'!C38</f>
        <v>0</v>
      </c>
      <c r="E43" s="88">
        <f>(SUM(AE8:AE22))</f>
        <v>0</v>
      </c>
      <c r="F43" s="88" t="e">
        <f>D43*100/$D$46</f>
        <v>#DIV/0!</v>
      </c>
      <c r="G43" s="88" t="e">
        <f>(E43*100)/$E$46</f>
        <v>#DIV/0!</v>
      </c>
      <c r="K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T43" s="75"/>
      <c r="AU43" s="75"/>
    </row>
    <row r="44" spans="1:47" ht="30" customHeight="1" x14ac:dyDescent="0.3">
      <c r="C44" s="87" t="s">
        <v>6</v>
      </c>
      <c r="D44" s="88">
        <f>'สรุปการคำนวณ ปี .......'!C39</f>
        <v>0</v>
      </c>
      <c r="E44" s="88">
        <f>$AE$23</f>
        <v>0</v>
      </c>
      <c r="F44" s="88" t="e">
        <f t="shared" ref="F44:F46" si="26">D44*100/$D$46</f>
        <v>#DIV/0!</v>
      </c>
      <c r="G44" s="88" t="e">
        <f>(E44*100)/$E$46</f>
        <v>#DIV/0!</v>
      </c>
      <c r="K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T44" s="75"/>
      <c r="AU44" s="75"/>
    </row>
    <row r="45" spans="1:47" ht="30" customHeight="1" x14ac:dyDescent="0.3">
      <c r="C45" s="87" t="s">
        <v>9</v>
      </c>
      <c r="D45" s="88">
        <f>'สรุปการคำนวณ ปี .......'!C40</f>
        <v>0</v>
      </c>
      <c r="E45" s="88">
        <f>SUM(AE24:AE27)</f>
        <v>0</v>
      </c>
      <c r="F45" s="88" t="e">
        <f t="shared" si="26"/>
        <v>#DIV/0!</v>
      </c>
      <c r="G45" s="88" t="e">
        <f>(E45*100)/$E$46</f>
        <v>#DIV/0!</v>
      </c>
      <c r="K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T45" s="75"/>
      <c r="AU45" s="75"/>
    </row>
    <row r="46" spans="1:47" ht="30" customHeight="1" x14ac:dyDescent="0.3">
      <c r="A46" s="137"/>
      <c r="B46" s="89"/>
      <c r="C46" s="87" t="s">
        <v>28</v>
      </c>
      <c r="D46" s="88">
        <f>SUM(D43:D45)</f>
        <v>0</v>
      </c>
      <c r="E46" s="88">
        <f>SUM(E43:E45)</f>
        <v>0</v>
      </c>
      <c r="F46" s="88" t="e">
        <f t="shared" si="26"/>
        <v>#DIV/0!</v>
      </c>
      <c r="G46" s="88" t="e">
        <f>(E46*100)/$E$46</f>
        <v>#DIV/0!</v>
      </c>
      <c r="K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T46" s="75"/>
      <c r="AU46" s="75"/>
    </row>
    <row r="47" spans="1:47" ht="30" customHeight="1" x14ac:dyDescent="0.3">
      <c r="A47" s="137"/>
      <c r="B47" s="89"/>
      <c r="C47" s="84"/>
      <c r="K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T47" s="75"/>
      <c r="AU47" s="75"/>
    </row>
    <row r="48" spans="1:47" ht="30" customHeight="1" x14ac:dyDescent="0.3">
      <c r="A48" s="137"/>
      <c r="B48" s="89"/>
      <c r="C48" s="84"/>
      <c r="K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T48" s="75"/>
      <c r="AU48" s="75"/>
    </row>
    <row r="49" spans="1:47" ht="30" customHeight="1" x14ac:dyDescent="0.3">
      <c r="K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T49" s="75"/>
      <c r="AU49" s="75"/>
    </row>
    <row r="50" spans="1:47" ht="30" customHeight="1" x14ac:dyDescent="0.3">
      <c r="K50" s="75"/>
      <c r="AS50" s="80"/>
    </row>
    <row r="51" spans="1:47" ht="30" customHeight="1" x14ac:dyDescent="0.3">
      <c r="C51" s="246" t="s">
        <v>156</v>
      </c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AS51" s="80"/>
    </row>
    <row r="52" spans="1:47" ht="30" customHeight="1" x14ac:dyDescent="0.7">
      <c r="A52" s="138"/>
      <c r="B52" s="10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T52" s="75"/>
      <c r="AU52" s="75"/>
    </row>
    <row r="53" spans="1:47" ht="30" customHeight="1" x14ac:dyDescent="0.85">
      <c r="A53" s="139"/>
      <c r="B53" s="108"/>
      <c r="C53" s="109" t="s">
        <v>17</v>
      </c>
      <c r="D53" s="110" t="s">
        <v>18</v>
      </c>
      <c r="E53" s="110" t="s">
        <v>19</v>
      </c>
      <c r="F53" s="110" t="s">
        <v>136</v>
      </c>
      <c r="G53" s="110" t="s">
        <v>21</v>
      </c>
      <c r="H53" s="111" t="s">
        <v>78</v>
      </c>
      <c r="I53" s="110" t="s">
        <v>79</v>
      </c>
      <c r="J53" s="110" t="s">
        <v>23</v>
      </c>
      <c r="K53" s="110" t="s">
        <v>137</v>
      </c>
      <c r="L53" s="110" t="s">
        <v>25</v>
      </c>
      <c r="M53" s="110" t="s">
        <v>26</v>
      </c>
      <c r="N53" s="110" t="s">
        <v>22</v>
      </c>
      <c r="O53" s="110" t="s">
        <v>27</v>
      </c>
      <c r="P53" s="110" t="s">
        <v>28</v>
      </c>
      <c r="Q53" s="110" t="s">
        <v>138</v>
      </c>
      <c r="Y53" s="74"/>
      <c r="Z53" s="74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T53" s="75"/>
      <c r="AU53" s="75"/>
    </row>
    <row r="54" spans="1:47" ht="30" customHeight="1" x14ac:dyDescent="0.85">
      <c r="A54" s="139"/>
      <c r="B54" s="108"/>
      <c r="C54" s="112" t="s">
        <v>139</v>
      </c>
      <c r="D54" s="114">
        <f>H12</f>
        <v>0</v>
      </c>
      <c r="E54" s="114">
        <f>J12</f>
        <v>0</v>
      </c>
      <c r="F54" s="114">
        <f>L12</f>
        <v>0</v>
      </c>
      <c r="G54" s="114">
        <f>N12</f>
        <v>0</v>
      </c>
      <c r="H54" s="114">
        <f>P12</f>
        <v>0</v>
      </c>
      <c r="I54" s="114">
        <f>R12</f>
        <v>0</v>
      </c>
      <c r="J54" s="114">
        <f>T12</f>
        <v>0</v>
      </c>
      <c r="K54" s="114">
        <f>V12</f>
        <v>0</v>
      </c>
      <c r="L54" s="114">
        <f>X12</f>
        <v>0</v>
      </c>
      <c r="M54" s="114">
        <f>Z12</f>
        <v>0</v>
      </c>
      <c r="N54" s="114">
        <f>AB12</f>
        <v>0</v>
      </c>
      <c r="O54" s="114">
        <f>AD12</f>
        <v>0</v>
      </c>
      <c r="P54" s="114">
        <f t="shared" ref="P54:P63" si="27">SUM(D54:O54)</f>
        <v>0</v>
      </c>
      <c r="Q54" s="114">
        <f t="shared" ref="Q54:Q65" si="28">AVERAGE(D54:O54)</f>
        <v>0</v>
      </c>
      <c r="Y54" s="74"/>
      <c r="Z54" s="74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T54" s="75"/>
      <c r="AU54" s="75"/>
    </row>
    <row r="55" spans="1:47" ht="30" customHeight="1" x14ac:dyDescent="0.85">
      <c r="A55" s="139"/>
      <c r="B55" s="108"/>
      <c r="C55" s="112" t="s">
        <v>183</v>
      </c>
      <c r="D55" s="114">
        <f>H17</f>
        <v>0</v>
      </c>
      <c r="E55" s="114">
        <f>J17</f>
        <v>0</v>
      </c>
      <c r="F55" s="114">
        <f>L17</f>
        <v>0</v>
      </c>
      <c r="G55" s="114">
        <f>N17</f>
        <v>0</v>
      </c>
      <c r="H55" s="114">
        <f>P17</f>
        <v>0</v>
      </c>
      <c r="I55" s="114">
        <f>R17</f>
        <v>0</v>
      </c>
      <c r="J55" s="114">
        <f>T17</f>
        <v>0</v>
      </c>
      <c r="K55" s="114">
        <f>V17</f>
        <v>0</v>
      </c>
      <c r="L55" s="114">
        <f>X17</f>
        <v>0</v>
      </c>
      <c r="M55" s="114">
        <f>Z17</f>
        <v>0</v>
      </c>
      <c r="N55" s="114">
        <f>AB17</f>
        <v>0</v>
      </c>
      <c r="O55" s="114">
        <f>AD17</f>
        <v>0</v>
      </c>
      <c r="P55" s="114">
        <f t="shared" si="27"/>
        <v>0</v>
      </c>
      <c r="Q55" s="114">
        <f t="shared" si="28"/>
        <v>0</v>
      </c>
      <c r="Y55" s="74"/>
      <c r="Z55" s="74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T55" s="75"/>
      <c r="AU55" s="75"/>
    </row>
    <row r="56" spans="1:47" ht="30" customHeight="1" x14ac:dyDescent="0.85">
      <c r="A56" s="139"/>
      <c r="B56" s="108"/>
      <c r="C56" s="112" t="s">
        <v>144</v>
      </c>
      <c r="D56" s="114">
        <f>H19</f>
        <v>0</v>
      </c>
      <c r="E56" s="114">
        <f>J19</f>
        <v>0</v>
      </c>
      <c r="F56" s="114">
        <f>L19</f>
        <v>0</v>
      </c>
      <c r="G56" s="114">
        <f>N19</f>
        <v>0</v>
      </c>
      <c r="H56" s="114">
        <f>P19</f>
        <v>0</v>
      </c>
      <c r="I56" s="114">
        <f>R19</f>
        <v>0</v>
      </c>
      <c r="J56" s="114">
        <f>T19</f>
        <v>0</v>
      </c>
      <c r="K56" s="114">
        <f>V19</f>
        <v>0</v>
      </c>
      <c r="L56" s="114">
        <f>X19</f>
        <v>0</v>
      </c>
      <c r="M56" s="114">
        <f>Z19</f>
        <v>0</v>
      </c>
      <c r="N56" s="114">
        <f>AB19</f>
        <v>0</v>
      </c>
      <c r="O56" s="114">
        <f>AD19</f>
        <v>0</v>
      </c>
      <c r="P56" s="114">
        <f t="shared" si="27"/>
        <v>0</v>
      </c>
      <c r="Q56" s="114">
        <f t="shared" si="28"/>
        <v>0</v>
      </c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T56" s="75"/>
      <c r="AU56" s="75"/>
    </row>
    <row r="57" spans="1:47" ht="30" customHeight="1" x14ac:dyDescent="0.85">
      <c r="A57" s="139"/>
      <c r="B57" s="108"/>
      <c r="C57" s="112" t="s">
        <v>134</v>
      </c>
      <c r="D57" s="114">
        <f>H21</f>
        <v>0</v>
      </c>
      <c r="E57" s="114">
        <f>J21</f>
        <v>0</v>
      </c>
      <c r="F57" s="114">
        <f>L21</f>
        <v>0</v>
      </c>
      <c r="G57" s="114">
        <f>N21</f>
        <v>0</v>
      </c>
      <c r="H57" s="114">
        <f>P21</f>
        <v>0</v>
      </c>
      <c r="I57" s="114">
        <f>R21</f>
        <v>0</v>
      </c>
      <c r="J57" s="114">
        <f>T21</f>
        <v>0</v>
      </c>
      <c r="K57" s="114">
        <f>V21</f>
        <v>0</v>
      </c>
      <c r="L57" s="114">
        <f>X21</f>
        <v>0</v>
      </c>
      <c r="M57" s="114">
        <f>Z21</f>
        <v>0</v>
      </c>
      <c r="N57" s="114">
        <f>AB21</f>
        <v>0</v>
      </c>
      <c r="O57" s="114">
        <f>AD21</f>
        <v>0</v>
      </c>
      <c r="P57" s="114">
        <f t="shared" si="27"/>
        <v>0</v>
      </c>
      <c r="Q57" s="114">
        <f t="shared" si="28"/>
        <v>0</v>
      </c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T57" s="75"/>
      <c r="AU57" s="75"/>
    </row>
    <row r="58" spans="1:47" ht="30" customHeight="1" x14ac:dyDescent="0.85">
      <c r="A58" s="139"/>
      <c r="B58" s="108"/>
      <c r="C58" s="112" t="s">
        <v>135</v>
      </c>
      <c r="D58" s="114">
        <f>H22</f>
        <v>0</v>
      </c>
      <c r="E58" s="114">
        <f>J22</f>
        <v>0</v>
      </c>
      <c r="F58" s="114">
        <f>L22</f>
        <v>0</v>
      </c>
      <c r="G58" s="114">
        <f>N22</f>
        <v>0</v>
      </c>
      <c r="H58" s="114">
        <f>P22</f>
        <v>0</v>
      </c>
      <c r="I58" s="114">
        <f>R22</f>
        <v>0</v>
      </c>
      <c r="J58" s="114">
        <f>T22</f>
        <v>0</v>
      </c>
      <c r="K58" s="114">
        <f>V22</f>
        <v>0</v>
      </c>
      <c r="L58" s="114">
        <f>X22</f>
        <v>0</v>
      </c>
      <c r="M58" s="114">
        <f>Z22</f>
        <v>0</v>
      </c>
      <c r="N58" s="114">
        <f>AB22</f>
        <v>0</v>
      </c>
      <c r="O58" s="114">
        <f>AD22</f>
        <v>0</v>
      </c>
      <c r="P58" s="114">
        <f t="shared" si="27"/>
        <v>0</v>
      </c>
      <c r="Q58" s="114">
        <f t="shared" si="28"/>
        <v>0</v>
      </c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T58" s="75"/>
      <c r="AU58" s="75"/>
    </row>
    <row r="59" spans="1:47" ht="30" customHeight="1" x14ac:dyDescent="0.85">
      <c r="A59" s="139"/>
      <c r="B59" s="108"/>
      <c r="C59" s="112" t="s">
        <v>7</v>
      </c>
      <c r="D59" s="114">
        <f>H23</f>
        <v>0</v>
      </c>
      <c r="E59" s="114">
        <f>J23</f>
        <v>0</v>
      </c>
      <c r="F59" s="114">
        <f>L23</f>
        <v>0</v>
      </c>
      <c r="G59" s="114">
        <f>N23</f>
        <v>0</v>
      </c>
      <c r="H59" s="114">
        <f>P23</f>
        <v>0</v>
      </c>
      <c r="I59" s="114">
        <f>R23</f>
        <v>0</v>
      </c>
      <c r="J59" s="114">
        <f>T23</f>
        <v>0</v>
      </c>
      <c r="K59" s="114">
        <f>V23</f>
        <v>0</v>
      </c>
      <c r="L59" s="114">
        <f>X23</f>
        <v>0</v>
      </c>
      <c r="M59" s="114">
        <f>Z23</f>
        <v>0</v>
      </c>
      <c r="N59" s="114">
        <f>AB23</f>
        <v>0</v>
      </c>
      <c r="O59" s="114">
        <f>AD23</f>
        <v>0</v>
      </c>
      <c r="P59" s="114">
        <f t="shared" si="27"/>
        <v>0</v>
      </c>
      <c r="Q59" s="114">
        <f t="shared" si="28"/>
        <v>0</v>
      </c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T59" s="75"/>
      <c r="AU59" s="75"/>
    </row>
    <row r="60" spans="1:47" ht="30" customHeight="1" x14ac:dyDescent="0.85">
      <c r="A60" s="139"/>
      <c r="B60" s="108"/>
      <c r="C60" s="112" t="s">
        <v>40</v>
      </c>
      <c r="D60" s="114">
        <f>H24</f>
        <v>0</v>
      </c>
      <c r="E60" s="114">
        <f>J24</f>
        <v>0</v>
      </c>
      <c r="F60" s="114">
        <f>L24</f>
        <v>0</v>
      </c>
      <c r="G60" s="114">
        <f>N24</f>
        <v>0</v>
      </c>
      <c r="H60" s="114">
        <f>P24</f>
        <v>0</v>
      </c>
      <c r="I60" s="114">
        <f>R24</f>
        <v>0</v>
      </c>
      <c r="J60" s="114">
        <f>T24</f>
        <v>0</v>
      </c>
      <c r="K60" s="114">
        <f>V24</f>
        <v>0</v>
      </c>
      <c r="L60" s="114">
        <f>X24</f>
        <v>0</v>
      </c>
      <c r="M60" s="114">
        <f>Z24</f>
        <v>0</v>
      </c>
      <c r="N60" s="114">
        <f>AB24</f>
        <v>0</v>
      </c>
      <c r="O60" s="114">
        <f>AD24</f>
        <v>0</v>
      </c>
      <c r="P60" s="114">
        <f t="shared" si="27"/>
        <v>0</v>
      </c>
      <c r="Q60" s="114">
        <f t="shared" si="28"/>
        <v>0</v>
      </c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T60" s="75"/>
      <c r="AU60" s="75"/>
    </row>
    <row r="61" spans="1:47" ht="30" customHeight="1" x14ac:dyDescent="0.85">
      <c r="A61" s="139"/>
      <c r="B61" s="108"/>
      <c r="C61" s="112" t="s">
        <v>84</v>
      </c>
      <c r="D61" s="114">
        <f>H25</f>
        <v>0</v>
      </c>
      <c r="E61" s="114">
        <f>J25</f>
        <v>0</v>
      </c>
      <c r="F61" s="114">
        <f>L25</f>
        <v>0</v>
      </c>
      <c r="G61" s="114">
        <f>N25</f>
        <v>0</v>
      </c>
      <c r="H61" s="114">
        <f>P25</f>
        <v>0</v>
      </c>
      <c r="I61" s="114">
        <f>R25</f>
        <v>0</v>
      </c>
      <c r="J61" s="114">
        <f>T25</f>
        <v>0</v>
      </c>
      <c r="K61" s="114">
        <f>V25</f>
        <v>0</v>
      </c>
      <c r="L61" s="114">
        <f>X25</f>
        <v>0</v>
      </c>
      <c r="M61" s="114">
        <f>Z25</f>
        <v>0</v>
      </c>
      <c r="N61" s="114">
        <f>AB25</f>
        <v>0</v>
      </c>
      <c r="O61" s="114">
        <f>AD25</f>
        <v>0</v>
      </c>
      <c r="P61" s="114">
        <f t="shared" si="27"/>
        <v>0</v>
      </c>
      <c r="Q61" s="114">
        <f t="shared" si="28"/>
        <v>0</v>
      </c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T61" s="75"/>
      <c r="AU61" s="75"/>
    </row>
    <row r="62" spans="1:47" ht="30" customHeight="1" x14ac:dyDescent="0.85">
      <c r="A62" s="139"/>
      <c r="B62" s="108"/>
      <c r="C62" s="115" t="s">
        <v>29</v>
      </c>
      <c r="D62" s="114">
        <f>H27</f>
        <v>0</v>
      </c>
      <c r="E62" s="114">
        <f>J27</f>
        <v>0</v>
      </c>
      <c r="F62" s="114">
        <f>L27</f>
        <v>0</v>
      </c>
      <c r="G62" s="114">
        <f>N27</f>
        <v>0</v>
      </c>
      <c r="H62" s="114">
        <f>P27</f>
        <v>0</v>
      </c>
      <c r="I62" s="114">
        <f>R27</f>
        <v>0</v>
      </c>
      <c r="J62" s="114">
        <f>T27</f>
        <v>0</v>
      </c>
      <c r="K62" s="114">
        <f>V27</f>
        <v>0</v>
      </c>
      <c r="L62" s="114">
        <f>X27</f>
        <v>0</v>
      </c>
      <c r="M62" s="114">
        <f>Z27</f>
        <v>0</v>
      </c>
      <c r="N62" s="114">
        <f>AB27</f>
        <v>0</v>
      </c>
      <c r="O62" s="114">
        <f>AD27</f>
        <v>0</v>
      </c>
      <c r="P62" s="114">
        <f t="shared" si="27"/>
        <v>0</v>
      </c>
      <c r="Q62" s="114">
        <f t="shared" si="28"/>
        <v>0</v>
      </c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T62" s="75"/>
      <c r="AU62" s="75"/>
    </row>
    <row r="63" spans="1:47" ht="30" customHeight="1" x14ac:dyDescent="0.85">
      <c r="A63" s="139"/>
      <c r="B63" s="108"/>
      <c r="C63" s="118" t="s">
        <v>157</v>
      </c>
      <c r="D63" s="184">
        <v>16</v>
      </c>
      <c r="E63" s="184">
        <v>16</v>
      </c>
      <c r="F63" s="184">
        <v>16</v>
      </c>
      <c r="G63" s="184">
        <v>16</v>
      </c>
      <c r="H63" s="184">
        <v>16</v>
      </c>
      <c r="I63" s="184">
        <v>16</v>
      </c>
      <c r="J63" s="184">
        <v>16</v>
      </c>
      <c r="K63" s="184">
        <v>16</v>
      </c>
      <c r="L63" s="184">
        <v>16</v>
      </c>
      <c r="M63" s="184">
        <v>16</v>
      </c>
      <c r="N63" s="184"/>
      <c r="O63" s="184"/>
      <c r="P63" s="114">
        <f t="shared" si="27"/>
        <v>160</v>
      </c>
      <c r="Q63" s="114">
        <f t="shared" si="28"/>
        <v>16</v>
      </c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T63" s="75"/>
      <c r="AU63" s="75"/>
    </row>
    <row r="64" spans="1:47" ht="30" customHeight="1" x14ac:dyDescent="0.85">
      <c r="A64" s="139"/>
      <c r="B64" s="108"/>
      <c r="C64" s="118" t="s">
        <v>184</v>
      </c>
      <c r="D64" s="114">
        <v>16</v>
      </c>
      <c r="E64" s="114">
        <v>16</v>
      </c>
      <c r="F64" s="114">
        <v>16</v>
      </c>
      <c r="G64" s="114">
        <v>16</v>
      </c>
      <c r="H64" s="114">
        <v>16</v>
      </c>
      <c r="I64" s="114">
        <v>16</v>
      </c>
      <c r="J64" s="114">
        <v>16</v>
      </c>
      <c r="K64" s="114">
        <v>16</v>
      </c>
      <c r="L64" s="114">
        <v>16</v>
      </c>
      <c r="M64" s="114">
        <v>16</v>
      </c>
      <c r="N64" s="114">
        <f>'สรุปการคำนวณ ปี .......'!M65</f>
        <v>0</v>
      </c>
      <c r="O64" s="114">
        <f>'สรุปการคำนวณ ปี .......'!N65</f>
        <v>0</v>
      </c>
      <c r="P64" s="114">
        <f>'สรุปการคำนวณ ปี .......'!O65</f>
        <v>0</v>
      </c>
      <c r="Q64" s="114">
        <f t="shared" si="28"/>
        <v>13.333333333333334</v>
      </c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T64" s="75"/>
      <c r="AU64" s="75"/>
    </row>
    <row r="65" spans="1:47" ht="30" customHeight="1" x14ac:dyDescent="0.85">
      <c r="A65" s="139"/>
      <c r="B65" s="108"/>
      <c r="C65" s="118" t="s">
        <v>171</v>
      </c>
      <c r="D65" s="114">
        <f t="shared" ref="D65:O65" si="29">SUM(D54:D62)</f>
        <v>0</v>
      </c>
      <c r="E65" s="114">
        <f t="shared" si="29"/>
        <v>0</v>
      </c>
      <c r="F65" s="114">
        <f t="shared" si="29"/>
        <v>0</v>
      </c>
      <c r="G65" s="114">
        <f t="shared" si="29"/>
        <v>0</v>
      </c>
      <c r="H65" s="114">
        <f t="shared" si="29"/>
        <v>0</v>
      </c>
      <c r="I65" s="114">
        <f t="shared" si="29"/>
        <v>0</v>
      </c>
      <c r="J65" s="114">
        <f t="shared" si="29"/>
        <v>0</v>
      </c>
      <c r="K65" s="114">
        <f t="shared" si="29"/>
        <v>0</v>
      </c>
      <c r="L65" s="114">
        <f t="shared" si="29"/>
        <v>0</v>
      </c>
      <c r="M65" s="114">
        <f t="shared" si="29"/>
        <v>0</v>
      </c>
      <c r="N65" s="114">
        <f t="shared" si="29"/>
        <v>0</v>
      </c>
      <c r="O65" s="114">
        <f t="shared" si="29"/>
        <v>0</v>
      </c>
      <c r="P65" s="114">
        <f>SUM(D65:O65)</f>
        <v>0</v>
      </c>
      <c r="Q65" s="114">
        <f t="shared" si="28"/>
        <v>0</v>
      </c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T65" s="75"/>
      <c r="AU65" s="75"/>
    </row>
    <row r="66" spans="1:47" ht="30" customHeight="1" x14ac:dyDescent="0.85">
      <c r="A66" s="139"/>
      <c r="B66" s="108"/>
      <c r="C66" s="118" t="s">
        <v>185</v>
      </c>
      <c r="D66" s="114">
        <f>'สรุปการคำนวณ ปี .......'!C66</f>
        <v>0</v>
      </c>
      <c r="E66" s="114">
        <f>'สรุปการคำนวณ ปี .......'!D66</f>
        <v>0</v>
      </c>
      <c r="F66" s="114">
        <f>'สรุปการคำนวณ ปี .......'!E66</f>
        <v>0</v>
      </c>
      <c r="G66" s="114">
        <f>'สรุปการคำนวณ ปี .......'!F66</f>
        <v>0</v>
      </c>
      <c r="H66" s="114">
        <f>'สรุปการคำนวณ ปี .......'!G66</f>
        <v>0</v>
      </c>
      <c r="I66" s="114">
        <f>'สรุปการคำนวณ ปี .......'!H66</f>
        <v>0</v>
      </c>
      <c r="J66" s="114">
        <f>'สรุปการคำนวณ ปี .......'!I66</f>
        <v>0</v>
      </c>
      <c r="K66" s="114">
        <f>'สรุปการคำนวณ ปี .......'!J66</f>
        <v>0</v>
      </c>
      <c r="L66" s="114">
        <f>'สรุปการคำนวณ ปี .......'!K66</f>
        <v>0</v>
      </c>
      <c r="M66" s="114">
        <f>'สรุปการคำนวณ ปี .......'!L66</f>
        <v>0</v>
      </c>
      <c r="N66" s="114">
        <f>'สรุปการคำนวณ ปี .......'!M66</f>
        <v>0</v>
      </c>
      <c r="O66" s="119">
        <f>'สรุปการคำนวณ ปี .......'!N66</f>
        <v>0</v>
      </c>
      <c r="P66" s="114">
        <f>'สรุปการคำนวณ ปี .......'!O66</f>
        <v>0</v>
      </c>
      <c r="Q66" s="114">
        <f>'สรุปการคำนวณ ปี .......'!P66</f>
        <v>0</v>
      </c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T66" s="75"/>
      <c r="AU66" s="75"/>
    </row>
    <row r="67" spans="1:47" ht="30" customHeight="1" x14ac:dyDescent="0.85">
      <c r="A67" s="139"/>
      <c r="B67" s="108"/>
      <c r="C67" s="118" t="s">
        <v>188</v>
      </c>
      <c r="D67" s="114">
        <f t="shared" ref="D67:Q67" si="30">D65-D66</f>
        <v>0</v>
      </c>
      <c r="E67" s="114">
        <f t="shared" si="30"/>
        <v>0</v>
      </c>
      <c r="F67" s="114">
        <f t="shared" si="30"/>
        <v>0</v>
      </c>
      <c r="G67" s="114">
        <f t="shared" si="30"/>
        <v>0</v>
      </c>
      <c r="H67" s="114">
        <f t="shared" si="30"/>
        <v>0</v>
      </c>
      <c r="I67" s="114">
        <f t="shared" si="30"/>
        <v>0</v>
      </c>
      <c r="J67" s="114">
        <f t="shared" si="30"/>
        <v>0</v>
      </c>
      <c r="K67" s="114">
        <f t="shared" si="30"/>
        <v>0</v>
      </c>
      <c r="L67" s="114">
        <f t="shared" si="30"/>
        <v>0</v>
      </c>
      <c r="M67" s="114">
        <f t="shared" si="30"/>
        <v>0</v>
      </c>
      <c r="N67" s="114">
        <f t="shared" si="30"/>
        <v>0</v>
      </c>
      <c r="O67" s="114">
        <f t="shared" si="30"/>
        <v>0</v>
      </c>
      <c r="P67" s="114">
        <f t="shared" si="30"/>
        <v>0</v>
      </c>
      <c r="Q67" s="114">
        <f t="shared" si="30"/>
        <v>0</v>
      </c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T67" s="75"/>
      <c r="AU67" s="75"/>
    </row>
    <row r="68" spans="1:47" ht="30" customHeight="1" x14ac:dyDescent="0.85">
      <c r="A68" s="139"/>
      <c r="B68" s="108"/>
      <c r="C68" s="118" t="s">
        <v>148</v>
      </c>
      <c r="D68" s="120" t="e">
        <f t="shared" ref="D68:Q68" si="31">D67*100/D66</f>
        <v>#DIV/0!</v>
      </c>
      <c r="E68" s="120" t="e">
        <f t="shared" si="31"/>
        <v>#DIV/0!</v>
      </c>
      <c r="F68" s="120" t="e">
        <f t="shared" si="31"/>
        <v>#DIV/0!</v>
      </c>
      <c r="G68" s="120" t="e">
        <f t="shared" si="31"/>
        <v>#DIV/0!</v>
      </c>
      <c r="H68" s="120" t="e">
        <f t="shared" si="31"/>
        <v>#DIV/0!</v>
      </c>
      <c r="I68" s="120" t="e">
        <f t="shared" si="31"/>
        <v>#DIV/0!</v>
      </c>
      <c r="J68" s="120" t="e">
        <f t="shared" si="31"/>
        <v>#DIV/0!</v>
      </c>
      <c r="K68" s="120" t="e">
        <f t="shared" si="31"/>
        <v>#DIV/0!</v>
      </c>
      <c r="L68" s="120" t="e">
        <f t="shared" si="31"/>
        <v>#DIV/0!</v>
      </c>
      <c r="M68" s="120" t="e">
        <f t="shared" si="31"/>
        <v>#DIV/0!</v>
      </c>
      <c r="N68" s="120" t="e">
        <f t="shared" si="31"/>
        <v>#DIV/0!</v>
      </c>
      <c r="O68" s="120" t="e">
        <f t="shared" si="31"/>
        <v>#DIV/0!</v>
      </c>
      <c r="P68" s="120" t="e">
        <f t="shared" si="31"/>
        <v>#DIV/0!</v>
      </c>
      <c r="Q68" s="120" t="e">
        <f t="shared" si="31"/>
        <v>#DIV/0!</v>
      </c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T68" s="75"/>
      <c r="AU68" s="75"/>
    </row>
    <row r="69" spans="1:47" ht="30" customHeight="1" x14ac:dyDescent="0.8">
      <c r="A69" s="138"/>
      <c r="B69" s="116"/>
      <c r="C69" s="118" t="s">
        <v>172</v>
      </c>
      <c r="D69" s="114">
        <f t="shared" ref="D69:O69" si="32">D65/D63</f>
        <v>0</v>
      </c>
      <c r="E69" s="114">
        <f t="shared" si="32"/>
        <v>0</v>
      </c>
      <c r="F69" s="114">
        <f t="shared" si="32"/>
        <v>0</v>
      </c>
      <c r="G69" s="114">
        <f t="shared" si="32"/>
        <v>0</v>
      </c>
      <c r="H69" s="114">
        <f t="shared" si="32"/>
        <v>0</v>
      </c>
      <c r="I69" s="114">
        <f t="shared" si="32"/>
        <v>0</v>
      </c>
      <c r="J69" s="114">
        <f t="shared" si="32"/>
        <v>0</v>
      </c>
      <c r="K69" s="114">
        <f t="shared" si="32"/>
        <v>0</v>
      </c>
      <c r="L69" s="114">
        <f t="shared" si="32"/>
        <v>0</v>
      </c>
      <c r="M69" s="114">
        <f t="shared" si="32"/>
        <v>0</v>
      </c>
      <c r="N69" s="114" t="e">
        <f t="shared" si="32"/>
        <v>#DIV/0!</v>
      </c>
      <c r="O69" s="114" t="e">
        <f t="shared" si="32"/>
        <v>#DIV/0!</v>
      </c>
      <c r="P69" s="114" t="e">
        <f>SUM(D69:O69)</f>
        <v>#DIV/0!</v>
      </c>
      <c r="Q69" s="114" t="e">
        <f>AVERAGE(D69:O69)</f>
        <v>#DIV/0!</v>
      </c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T69" s="75"/>
      <c r="AU69" s="75"/>
    </row>
    <row r="70" spans="1:47" ht="30" customHeight="1" x14ac:dyDescent="0.8">
      <c r="C70" s="118" t="s">
        <v>186</v>
      </c>
      <c r="D70" s="114">
        <f t="shared" ref="D70:O70" si="33">D66/D64</f>
        <v>0</v>
      </c>
      <c r="E70" s="114">
        <f t="shared" si="33"/>
        <v>0</v>
      </c>
      <c r="F70" s="114">
        <f t="shared" si="33"/>
        <v>0</v>
      </c>
      <c r="G70" s="114">
        <f t="shared" si="33"/>
        <v>0</v>
      </c>
      <c r="H70" s="114">
        <f t="shared" si="33"/>
        <v>0</v>
      </c>
      <c r="I70" s="114">
        <f t="shared" si="33"/>
        <v>0</v>
      </c>
      <c r="J70" s="114">
        <f t="shared" si="33"/>
        <v>0</v>
      </c>
      <c r="K70" s="114">
        <f t="shared" si="33"/>
        <v>0</v>
      </c>
      <c r="L70" s="114">
        <f t="shared" si="33"/>
        <v>0</v>
      </c>
      <c r="M70" s="114">
        <f t="shared" si="33"/>
        <v>0</v>
      </c>
      <c r="N70" s="114" t="e">
        <f t="shared" si="33"/>
        <v>#DIV/0!</v>
      </c>
      <c r="O70" s="114" t="e">
        <f t="shared" si="33"/>
        <v>#DIV/0!</v>
      </c>
      <c r="P70" s="114" t="e">
        <f>SUM(D70:O70)</f>
        <v>#DIV/0!</v>
      </c>
      <c r="Q70" s="114" t="e">
        <f>AVERAGE(D70:O70)</f>
        <v>#DIV/0!</v>
      </c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T70" s="75"/>
      <c r="AU70" s="75"/>
    </row>
    <row r="71" spans="1:47" ht="30" customHeight="1" x14ac:dyDescent="0.8">
      <c r="C71" s="118" t="s">
        <v>187</v>
      </c>
      <c r="D71" s="114">
        <f t="shared" ref="D71:Q71" si="34">D69-D70</f>
        <v>0</v>
      </c>
      <c r="E71" s="114">
        <f t="shared" si="34"/>
        <v>0</v>
      </c>
      <c r="F71" s="114">
        <f t="shared" si="34"/>
        <v>0</v>
      </c>
      <c r="G71" s="114">
        <f t="shared" si="34"/>
        <v>0</v>
      </c>
      <c r="H71" s="114">
        <f t="shared" si="34"/>
        <v>0</v>
      </c>
      <c r="I71" s="114">
        <f t="shared" si="34"/>
        <v>0</v>
      </c>
      <c r="J71" s="114">
        <f t="shared" si="34"/>
        <v>0</v>
      </c>
      <c r="K71" s="114">
        <f t="shared" si="34"/>
        <v>0</v>
      </c>
      <c r="L71" s="114">
        <f t="shared" si="34"/>
        <v>0</v>
      </c>
      <c r="M71" s="114">
        <f t="shared" si="34"/>
        <v>0</v>
      </c>
      <c r="N71" s="114" t="e">
        <f t="shared" si="34"/>
        <v>#DIV/0!</v>
      </c>
      <c r="O71" s="114" t="e">
        <f t="shared" si="34"/>
        <v>#DIV/0!</v>
      </c>
      <c r="P71" s="114" t="e">
        <f t="shared" si="34"/>
        <v>#DIV/0!</v>
      </c>
      <c r="Q71" s="114" t="e">
        <f t="shared" si="34"/>
        <v>#DIV/0!</v>
      </c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T71" s="75"/>
      <c r="AU71" s="75"/>
    </row>
    <row r="72" spans="1:47" ht="30" customHeight="1" x14ac:dyDescent="0.8">
      <c r="C72" s="118" t="s">
        <v>147</v>
      </c>
      <c r="D72" s="114" t="e">
        <f t="shared" ref="D72:Q72" si="35">D71*100/D70</f>
        <v>#DIV/0!</v>
      </c>
      <c r="E72" s="114" t="e">
        <f t="shared" si="35"/>
        <v>#DIV/0!</v>
      </c>
      <c r="F72" s="114" t="e">
        <f t="shared" si="35"/>
        <v>#DIV/0!</v>
      </c>
      <c r="G72" s="114" t="e">
        <f t="shared" si="35"/>
        <v>#DIV/0!</v>
      </c>
      <c r="H72" s="114" t="e">
        <f t="shared" si="35"/>
        <v>#DIV/0!</v>
      </c>
      <c r="I72" s="114" t="e">
        <f t="shared" si="35"/>
        <v>#DIV/0!</v>
      </c>
      <c r="J72" s="114" t="e">
        <f t="shared" si="35"/>
        <v>#DIV/0!</v>
      </c>
      <c r="K72" s="114" t="e">
        <f t="shared" si="35"/>
        <v>#DIV/0!</v>
      </c>
      <c r="L72" s="114" t="e">
        <f t="shared" si="35"/>
        <v>#DIV/0!</v>
      </c>
      <c r="M72" s="114" t="e">
        <f t="shared" si="35"/>
        <v>#DIV/0!</v>
      </c>
      <c r="N72" s="114" t="e">
        <f t="shared" si="35"/>
        <v>#DIV/0!</v>
      </c>
      <c r="O72" s="114" t="e">
        <f t="shared" si="35"/>
        <v>#DIV/0!</v>
      </c>
      <c r="P72" s="114" t="e">
        <f t="shared" si="35"/>
        <v>#DIV/0!</v>
      </c>
      <c r="Q72" s="114" t="e">
        <f t="shared" si="35"/>
        <v>#DIV/0!</v>
      </c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T72" s="75"/>
      <c r="AU72" s="75"/>
    </row>
    <row r="73" spans="1:47" ht="30" customHeight="1" x14ac:dyDescent="0.3"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T73" s="75"/>
      <c r="AU73" s="75"/>
    </row>
    <row r="74" spans="1:47" ht="30" customHeight="1" x14ac:dyDescent="0.3"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T74" s="75"/>
      <c r="AU74" s="75"/>
    </row>
    <row r="78" spans="1:47" ht="30" customHeight="1" x14ac:dyDescent="0.3">
      <c r="R78" s="74"/>
      <c r="S78" s="74"/>
      <c r="T78" s="74"/>
      <c r="U78" s="74"/>
      <c r="V78" s="74"/>
      <c r="W78" s="74"/>
      <c r="X78" s="74"/>
      <c r="Y78" s="74"/>
      <c r="Z78" s="74"/>
    </row>
    <row r="80" spans="1:47" ht="30" customHeight="1" x14ac:dyDescent="0.3">
      <c r="G80" s="75"/>
      <c r="K80" s="75"/>
    </row>
    <row r="81" spans="3:47" ht="30" customHeight="1" x14ac:dyDescent="0.3">
      <c r="D81" s="79"/>
      <c r="E81" s="79"/>
      <c r="F81" s="79"/>
      <c r="H81" s="79"/>
      <c r="I81" s="79"/>
      <c r="J81" s="81"/>
      <c r="K81" s="79"/>
      <c r="L81" s="79"/>
      <c r="M81" s="79"/>
      <c r="N81" s="79"/>
      <c r="P81" s="79"/>
      <c r="Q81" s="79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T81" s="75"/>
      <c r="AU81" s="75"/>
    </row>
    <row r="82" spans="3:47" ht="30" customHeight="1" x14ac:dyDescent="0.3">
      <c r="D82" s="79"/>
      <c r="E82" s="79"/>
      <c r="F82" s="79"/>
      <c r="H82" s="79"/>
      <c r="I82" s="79"/>
      <c r="J82" s="81"/>
      <c r="K82" s="79"/>
      <c r="L82" s="79"/>
      <c r="M82" s="79"/>
      <c r="N82" s="79"/>
      <c r="P82" s="79"/>
      <c r="Q82" s="79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T82" s="75"/>
      <c r="AU82" s="75"/>
    </row>
    <row r="83" spans="3:47" ht="30" customHeight="1" x14ac:dyDescent="0.3">
      <c r="D83" s="79"/>
      <c r="E83" s="79"/>
      <c r="F83" s="79"/>
      <c r="H83" s="79"/>
      <c r="I83" s="79"/>
      <c r="J83" s="79"/>
      <c r="K83" s="79"/>
      <c r="L83" s="79"/>
      <c r="M83" s="79"/>
      <c r="N83" s="79"/>
      <c r="P83" s="79"/>
      <c r="Q83" s="79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T83" s="75"/>
      <c r="AU83" s="75"/>
    </row>
    <row r="84" spans="3:47" ht="30" customHeight="1" x14ac:dyDescent="0.3">
      <c r="D84" s="79"/>
      <c r="E84" s="79"/>
      <c r="F84" s="79"/>
      <c r="H84" s="79"/>
      <c r="I84" s="79"/>
      <c r="J84" s="79"/>
      <c r="K84" s="79"/>
      <c r="L84" s="79"/>
      <c r="M84" s="79"/>
      <c r="N84" s="79"/>
      <c r="O84" s="80"/>
      <c r="P84" s="79"/>
      <c r="Q84" s="79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T84" s="75"/>
      <c r="AU84" s="75"/>
    </row>
    <row r="85" spans="3:47" ht="30" customHeight="1" x14ac:dyDescent="0.3">
      <c r="D85" s="79"/>
      <c r="E85" s="79"/>
      <c r="F85" s="79"/>
      <c r="H85" s="79"/>
      <c r="I85" s="79"/>
      <c r="J85" s="79"/>
      <c r="K85" s="79"/>
      <c r="L85" s="79"/>
      <c r="M85" s="79"/>
      <c r="N85" s="79"/>
      <c r="O85" s="80"/>
      <c r="P85" s="79"/>
      <c r="Q85" s="79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T85" s="75"/>
      <c r="AU85" s="75"/>
    </row>
    <row r="86" spans="3:47" ht="30" customHeight="1" x14ac:dyDescent="0.3">
      <c r="D86" s="79"/>
      <c r="E86" s="79"/>
      <c r="F86" s="79"/>
      <c r="H86" s="79"/>
      <c r="I86" s="79"/>
      <c r="J86" s="79"/>
      <c r="K86" s="79"/>
      <c r="L86" s="79"/>
      <c r="M86" s="79"/>
      <c r="N86" s="79"/>
      <c r="O86" s="80"/>
      <c r="P86" s="79"/>
      <c r="Q86" s="79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T86" s="75"/>
      <c r="AU86" s="75"/>
    </row>
    <row r="87" spans="3:47" ht="30" customHeight="1" x14ac:dyDescent="0.3">
      <c r="D87" s="79"/>
      <c r="E87" s="79"/>
      <c r="F87" s="79"/>
      <c r="H87" s="79"/>
      <c r="I87" s="79"/>
      <c r="J87" s="79"/>
      <c r="K87" s="79"/>
      <c r="L87" s="79"/>
      <c r="M87" s="79"/>
      <c r="N87" s="79"/>
      <c r="O87" s="80"/>
      <c r="P87" s="79"/>
      <c r="Q87" s="79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T87" s="75"/>
      <c r="AU87" s="75"/>
    </row>
    <row r="88" spans="3:47" ht="30" customHeight="1" x14ac:dyDescent="0.3">
      <c r="D88" s="79"/>
      <c r="E88" s="79"/>
      <c r="F88" s="79"/>
      <c r="H88" s="79"/>
      <c r="I88" s="79"/>
      <c r="J88" s="79"/>
      <c r="K88" s="79"/>
      <c r="L88" s="79"/>
      <c r="M88" s="79"/>
      <c r="N88" s="79"/>
      <c r="O88" s="80"/>
      <c r="P88" s="79"/>
      <c r="Q88" s="79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T88" s="75"/>
      <c r="AU88" s="75"/>
    </row>
    <row r="89" spans="3:47" ht="30" customHeight="1" x14ac:dyDescent="0.3">
      <c r="D89" s="79"/>
      <c r="E89" s="79"/>
      <c r="F89" s="79"/>
      <c r="H89" s="79"/>
      <c r="I89" s="79"/>
      <c r="J89" s="79"/>
      <c r="K89" s="79"/>
      <c r="L89" s="79"/>
      <c r="M89" s="79"/>
      <c r="N89" s="79"/>
      <c r="O89" s="80"/>
      <c r="P89" s="79"/>
      <c r="Q89" s="79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T89" s="75"/>
      <c r="AU89" s="75"/>
    </row>
    <row r="90" spans="3:47" ht="30" customHeight="1" x14ac:dyDescent="0.3">
      <c r="D90" s="79"/>
      <c r="E90" s="79"/>
      <c r="F90" s="79"/>
      <c r="H90" s="79"/>
      <c r="I90" s="79"/>
      <c r="J90" s="79"/>
      <c r="K90" s="79"/>
      <c r="L90" s="79"/>
      <c r="M90" s="79"/>
      <c r="N90" s="79"/>
      <c r="O90" s="80"/>
      <c r="P90" s="79"/>
      <c r="Q90" s="79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T90" s="75"/>
      <c r="AU90" s="75"/>
    </row>
    <row r="91" spans="3:47" ht="30" customHeight="1" x14ac:dyDescent="0.3">
      <c r="C91" s="79"/>
      <c r="D91" s="79"/>
      <c r="E91" s="79"/>
      <c r="F91" s="79"/>
      <c r="H91" s="79"/>
      <c r="I91" s="79"/>
      <c r="J91" s="79"/>
      <c r="K91" s="79"/>
      <c r="L91" s="79"/>
      <c r="M91" s="79"/>
      <c r="N91" s="79"/>
      <c r="O91" s="80"/>
      <c r="P91" s="79"/>
      <c r="Q91" s="79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T91" s="75"/>
      <c r="AU91" s="75"/>
    </row>
    <row r="92" spans="3:47" ht="30" customHeight="1" x14ac:dyDescent="0.3">
      <c r="C92" s="79"/>
      <c r="D92" s="79"/>
      <c r="E92" s="79"/>
      <c r="F92" s="79"/>
      <c r="H92" s="79"/>
      <c r="I92" s="79"/>
      <c r="J92" s="79"/>
      <c r="K92" s="79"/>
      <c r="L92" s="79"/>
      <c r="M92" s="79"/>
      <c r="N92" s="79"/>
      <c r="O92" s="80"/>
      <c r="P92" s="79"/>
      <c r="Q92" s="79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T92" s="75"/>
      <c r="AU92" s="75"/>
    </row>
    <row r="93" spans="3:47" ht="30" customHeight="1" x14ac:dyDescent="0.3">
      <c r="C93" s="79"/>
      <c r="D93" s="79"/>
      <c r="E93" s="79"/>
      <c r="F93" s="79"/>
      <c r="H93" s="79"/>
      <c r="I93" s="79"/>
      <c r="J93" s="79"/>
      <c r="K93" s="79"/>
      <c r="L93" s="79"/>
      <c r="M93" s="79"/>
      <c r="N93" s="79"/>
      <c r="O93" s="80"/>
      <c r="P93" s="79"/>
      <c r="Q93" s="79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T93" s="75"/>
      <c r="AU93" s="75"/>
    </row>
    <row r="94" spans="3:47" ht="30" customHeight="1" x14ac:dyDescent="0.3">
      <c r="C94" s="79"/>
      <c r="D94" s="79"/>
      <c r="E94" s="79"/>
      <c r="F94" s="79"/>
      <c r="H94" s="79"/>
      <c r="I94" s="79"/>
      <c r="J94" s="79"/>
      <c r="K94" s="79"/>
      <c r="L94" s="79"/>
      <c r="M94" s="79"/>
      <c r="N94" s="79"/>
      <c r="O94" s="80"/>
      <c r="P94" s="79"/>
      <c r="Q94" s="79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T94" s="75"/>
      <c r="AU94" s="75"/>
    </row>
    <row r="95" spans="3:47" ht="49" customHeight="1" x14ac:dyDescent="0.3">
      <c r="C95" s="79"/>
      <c r="D95" s="79"/>
      <c r="E95" s="79"/>
      <c r="F95" s="79"/>
      <c r="H95" s="79"/>
      <c r="I95" s="79"/>
      <c r="J95" s="79"/>
      <c r="K95" s="79"/>
      <c r="L95" s="79"/>
      <c r="M95" s="79"/>
      <c r="N95" s="79"/>
      <c r="O95" s="80"/>
      <c r="P95" s="79"/>
      <c r="Q95" s="79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T95" s="75"/>
      <c r="AU95" s="75"/>
    </row>
    <row r="96" spans="3:47" ht="49" customHeight="1" x14ac:dyDescent="0.3">
      <c r="C96" s="79"/>
      <c r="D96" s="79"/>
      <c r="E96" s="79"/>
      <c r="F96" s="79"/>
      <c r="H96" s="79"/>
      <c r="I96" s="79"/>
      <c r="J96" s="79"/>
      <c r="K96" s="79"/>
      <c r="L96" s="79"/>
      <c r="M96" s="79"/>
      <c r="N96" s="79"/>
      <c r="O96" s="80"/>
      <c r="P96" s="79"/>
      <c r="Q96" s="79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T96" s="75"/>
      <c r="AU96" s="75"/>
    </row>
    <row r="97" spans="1:47" ht="30" customHeight="1" x14ac:dyDescent="0.3"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T97" s="75"/>
      <c r="AU97" s="75"/>
    </row>
    <row r="98" spans="1:47" ht="30" customHeight="1" x14ac:dyDescent="0.3">
      <c r="A98" s="153"/>
      <c r="B98" s="153"/>
      <c r="C98" s="215" t="s">
        <v>176</v>
      </c>
      <c r="D98" s="210" t="s">
        <v>18</v>
      </c>
      <c r="E98" s="210"/>
      <c r="F98" s="210" t="s">
        <v>19</v>
      </c>
      <c r="G98" s="210"/>
      <c r="H98" s="210" t="s">
        <v>20</v>
      </c>
      <c r="I98" s="210"/>
      <c r="J98" s="210" t="s">
        <v>21</v>
      </c>
      <c r="K98" s="210"/>
      <c r="L98" s="210" t="s">
        <v>78</v>
      </c>
      <c r="M98" s="210"/>
      <c r="N98" s="210" t="s">
        <v>79</v>
      </c>
      <c r="O98" s="210"/>
      <c r="P98" s="210" t="s">
        <v>23</v>
      </c>
      <c r="Q98" s="210"/>
      <c r="R98" s="210" t="s">
        <v>24</v>
      </c>
      <c r="S98" s="210"/>
      <c r="T98" s="210" t="s">
        <v>25</v>
      </c>
      <c r="U98" s="210"/>
      <c r="V98" s="210" t="s">
        <v>26</v>
      </c>
      <c r="W98" s="210"/>
      <c r="X98" s="210" t="s">
        <v>22</v>
      </c>
      <c r="Y98" s="210"/>
      <c r="Z98" s="210" t="s">
        <v>27</v>
      </c>
      <c r="AA98" s="210"/>
      <c r="AB98" s="210" t="s">
        <v>28</v>
      </c>
      <c r="AC98" s="210"/>
      <c r="AD98" s="210" t="s">
        <v>138</v>
      </c>
      <c r="AE98" s="210"/>
      <c r="AF98" s="74"/>
      <c r="AG98" s="74"/>
      <c r="AH98" s="74"/>
      <c r="AI98" s="74"/>
      <c r="AJ98" s="74"/>
      <c r="AK98" s="74"/>
      <c r="AL98" s="74"/>
      <c r="AM98" s="75"/>
      <c r="AN98" s="75"/>
      <c r="AO98" s="75"/>
      <c r="AP98" s="75"/>
      <c r="AQ98" s="75"/>
      <c r="AR98" s="75"/>
      <c r="AT98" s="75"/>
      <c r="AU98" s="75"/>
    </row>
    <row r="99" spans="1:47" ht="30" customHeight="1" x14ac:dyDescent="0.9">
      <c r="A99" s="75"/>
      <c r="B99" s="154"/>
      <c r="C99" s="216"/>
      <c r="D99" s="152">
        <v>2567</v>
      </c>
      <c r="E99" s="152">
        <v>2568</v>
      </c>
      <c r="F99" s="152">
        <v>2567</v>
      </c>
      <c r="G99" s="152">
        <v>2568</v>
      </c>
      <c r="H99" s="152">
        <v>2567</v>
      </c>
      <c r="I99" s="152">
        <v>2568</v>
      </c>
      <c r="J99" s="152">
        <v>2567</v>
      </c>
      <c r="K99" s="152">
        <v>2568</v>
      </c>
      <c r="L99" s="152">
        <v>2567</v>
      </c>
      <c r="M99" s="152">
        <v>2568</v>
      </c>
      <c r="N99" s="152">
        <v>2567</v>
      </c>
      <c r="O99" s="152">
        <v>2568</v>
      </c>
      <c r="P99" s="152">
        <v>2567</v>
      </c>
      <c r="Q99" s="152">
        <v>2568</v>
      </c>
      <c r="R99" s="152">
        <v>2567</v>
      </c>
      <c r="S99" s="152">
        <v>2568</v>
      </c>
      <c r="T99" s="152">
        <v>2567</v>
      </c>
      <c r="U99" s="152">
        <v>2568</v>
      </c>
      <c r="V99" s="152">
        <v>2567</v>
      </c>
      <c r="W99" s="152">
        <v>2568</v>
      </c>
      <c r="X99" s="152">
        <v>2567</v>
      </c>
      <c r="Y99" s="152">
        <v>2568</v>
      </c>
      <c r="Z99" s="152">
        <v>2567</v>
      </c>
      <c r="AA99" s="152">
        <v>2568</v>
      </c>
      <c r="AB99" s="152">
        <v>2567</v>
      </c>
      <c r="AC99" s="152">
        <v>2568</v>
      </c>
      <c r="AD99" s="152">
        <v>2567</v>
      </c>
      <c r="AE99" s="152">
        <v>2568</v>
      </c>
      <c r="AF99" s="74"/>
      <c r="AG99" s="74"/>
      <c r="AH99" s="74"/>
      <c r="AI99" s="74"/>
      <c r="AJ99" s="74"/>
      <c r="AK99" s="74"/>
      <c r="AL99" s="74"/>
    </row>
    <row r="100" spans="1:47" s="131" customFormat="1" ht="30" customHeight="1" x14ac:dyDescent="0.95">
      <c r="A100" s="218"/>
      <c r="B100" s="219"/>
      <c r="C100" s="151" t="s">
        <v>139</v>
      </c>
      <c r="D100" s="148">
        <f>'สรุปการคำนวณ ปี .......'!C51</f>
        <v>0</v>
      </c>
      <c r="E100" s="148">
        <f t="shared" ref="E100:E108" si="36">D54</f>
        <v>0</v>
      </c>
      <c r="F100" s="148">
        <f>'สรุปการคำนวณ ปี .......'!D51</f>
        <v>0</v>
      </c>
      <c r="G100" s="148">
        <f t="shared" ref="G100:G108" si="37">E54</f>
        <v>0</v>
      </c>
      <c r="H100" s="148">
        <f>'สรุปการคำนวณ ปี .......'!E51</f>
        <v>0</v>
      </c>
      <c r="I100" s="148">
        <f t="shared" ref="I100:I108" si="38">F54</f>
        <v>0</v>
      </c>
      <c r="J100" s="148">
        <f>'สรุปการคำนวณ ปี .......'!F51</f>
        <v>0</v>
      </c>
      <c r="K100" s="148">
        <f t="shared" ref="K100:K108" si="39">G54</f>
        <v>0</v>
      </c>
      <c r="L100" s="148">
        <f>'สรุปการคำนวณ ปี .......'!G51</f>
        <v>0</v>
      </c>
      <c r="M100" s="148">
        <f t="shared" ref="M100:M108" si="40">H54</f>
        <v>0</v>
      </c>
      <c r="N100" s="148">
        <f>'สรุปการคำนวณ ปี .......'!H51</f>
        <v>0</v>
      </c>
      <c r="O100" s="148">
        <f t="shared" ref="O100:O108" si="41">I54</f>
        <v>0</v>
      </c>
      <c r="P100" s="148">
        <f>'สรุปการคำนวณ ปี .......'!I51</f>
        <v>0</v>
      </c>
      <c r="Q100" s="148">
        <f t="shared" ref="Q100:Q108" si="42">J54</f>
        <v>0</v>
      </c>
      <c r="R100" s="148">
        <f>'สรุปการคำนวณ ปี .......'!J51</f>
        <v>0</v>
      </c>
      <c r="S100" s="148">
        <f t="shared" ref="S100:S108" si="43">K54</f>
        <v>0</v>
      </c>
      <c r="T100" s="148">
        <f>'สรุปการคำนวณ ปี .......'!K51</f>
        <v>0</v>
      </c>
      <c r="U100" s="148">
        <f t="shared" ref="U100:U108" si="44">L54</f>
        <v>0</v>
      </c>
      <c r="V100" s="148">
        <f>'สรุปการคำนวณ ปี .......'!L51</f>
        <v>0</v>
      </c>
      <c r="W100" s="148">
        <f t="shared" ref="W100:W108" si="45">M54</f>
        <v>0</v>
      </c>
      <c r="X100" s="148">
        <f>'สรุปการคำนวณ ปี .......'!M51</f>
        <v>0</v>
      </c>
      <c r="Y100" s="148">
        <f t="shared" ref="Y100:Y108" si="46">N54</f>
        <v>0</v>
      </c>
      <c r="Z100" s="148">
        <f>'สรุปการคำนวณ ปี .......'!N51</f>
        <v>0</v>
      </c>
      <c r="AA100" s="148">
        <f t="shared" ref="AA100:AA108" si="47">O54</f>
        <v>0</v>
      </c>
      <c r="AB100" s="147">
        <f t="shared" ref="AB100:AB108" si="48">D100+F100+H100+J100+L100+N100+P100+R100+T100+V100+X100+Z100</f>
        <v>0</v>
      </c>
      <c r="AC100" s="147">
        <f t="shared" ref="AC100:AC108" si="49">E100+G100+I100+K100+M100+O100+Q100+S100+U100+W100+Y100+AA100</f>
        <v>0</v>
      </c>
      <c r="AD100" s="149"/>
      <c r="AE100" s="149"/>
      <c r="AF100" s="128"/>
      <c r="AG100" s="128"/>
      <c r="AH100" s="128"/>
      <c r="AI100" s="133"/>
      <c r="AJ100" s="133"/>
      <c r="AK100" s="133"/>
      <c r="AL100" s="133"/>
      <c r="AM100" s="143"/>
      <c r="AN100" s="143"/>
      <c r="AO100" s="143"/>
      <c r="AP100" s="143"/>
      <c r="AQ100" s="143"/>
      <c r="AR100" s="143"/>
      <c r="AT100" s="143"/>
      <c r="AU100" s="143"/>
    </row>
    <row r="101" spans="1:47" s="131" customFormat="1" ht="30" customHeight="1" x14ac:dyDescent="0.95">
      <c r="A101" s="218"/>
      <c r="B101" s="219"/>
      <c r="C101" s="151" t="s">
        <v>189</v>
      </c>
      <c r="D101" s="148">
        <f>'สรุปการคำนวณ ปี .......'!C52</f>
        <v>0</v>
      </c>
      <c r="E101" s="148">
        <f t="shared" si="36"/>
        <v>0</v>
      </c>
      <c r="F101" s="148">
        <f>'สรุปการคำนวณ ปี .......'!D52</f>
        <v>0</v>
      </c>
      <c r="G101" s="148">
        <f t="shared" si="37"/>
        <v>0</v>
      </c>
      <c r="H101" s="148">
        <f>'สรุปการคำนวณ ปี .......'!E52</f>
        <v>0</v>
      </c>
      <c r="I101" s="148">
        <f t="shared" si="38"/>
        <v>0</v>
      </c>
      <c r="J101" s="148">
        <f>'สรุปการคำนวณ ปี .......'!F52</f>
        <v>0</v>
      </c>
      <c r="K101" s="148">
        <f t="shared" si="39"/>
        <v>0</v>
      </c>
      <c r="L101" s="148">
        <f>'สรุปการคำนวณ ปี .......'!G52</f>
        <v>0</v>
      </c>
      <c r="M101" s="148">
        <f t="shared" si="40"/>
        <v>0</v>
      </c>
      <c r="N101" s="148">
        <f>'สรุปการคำนวณ ปี .......'!H52</f>
        <v>0</v>
      </c>
      <c r="O101" s="148">
        <f t="shared" si="41"/>
        <v>0</v>
      </c>
      <c r="P101" s="148">
        <f>'สรุปการคำนวณ ปี .......'!I52</f>
        <v>0</v>
      </c>
      <c r="Q101" s="148">
        <f t="shared" si="42"/>
        <v>0</v>
      </c>
      <c r="R101" s="148">
        <f>'สรุปการคำนวณ ปี .......'!J52</f>
        <v>0</v>
      </c>
      <c r="S101" s="148">
        <f t="shared" si="43"/>
        <v>0</v>
      </c>
      <c r="T101" s="148">
        <f>'สรุปการคำนวณ ปี .......'!K52</f>
        <v>0</v>
      </c>
      <c r="U101" s="148">
        <f t="shared" si="44"/>
        <v>0</v>
      </c>
      <c r="V101" s="148">
        <f>'สรุปการคำนวณ ปี .......'!L52</f>
        <v>0</v>
      </c>
      <c r="W101" s="148">
        <f t="shared" si="45"/>
        <v>0</v>
      </c>
      <c r="X101" s="148">
        <f>'สรุปการคำนวณ ปี .......'!M52</f>
        <v>0</v>
      </c>
      <c r="Y101" s="148">
        <f t="shared" si="46"/>
        <v>0</v>
      </c>
      <c r="Z101" s="148">
        <f>'สรุปการคำนวณ ปี .......'!N52</f>
        <v>0</v>
      </c>
      <c r="AA101" s="148">
        <f t="shared" si="47"/>
        <v>0</v>
      </c>
      <c r="AB101" s="147">
        <f t="shared" si="48"/>
        <v>0</v>
      </c>
      <c r="AC101" s="147">
        <f t="shared" si="49"/>
        <v>0</v>
      </c>
      <c r="AD101" s="149"/>
      <c r="AE101" s="149"/>
      <c r="AF101" s="128"/>
      <c r="AG101" s="128"/>
      <c r="AH101" s="128"/>
      <c r="AM101" s="143"/>
      <c r="AN101" s="143"/>
      <c r="AO101" s="143"/>
      <c r="AP101" s="143"/>
      <c r="AQ101" s="143"/>
      <c r="AR101" s="143"/>
      <c r="AT101" s="143"/>
      <c r="AU101" s="143"/>
    </row>
    <row r="102" spans="1:47" s="131" customFormat="1" ht="30" customHeight="1" x14ac:dyDescent="0.95">
      <c r="A102" s="218"/>
      <c r="B102" s="219"/>
      <c r="C102" s="151" t="s">
        <v>144</v>
      </c>
      <c r="D102" s="148">
        <f>'สรุปการคำนวณ ปี .......'!C55</f>
        <v>0</v>
      </c>
      <c r="E102" s="148">
        <f t="shared" si="36"/>
        <v>0</v>
      </c>
      <c r="F102" s="148">
        <f>'สรุปการคำนวณ ปี .......'!D55</f>
        <v>0</v>
      </c>
      <c r="G102" s="148">
        <f t="shared" si="37"/>
        <v>0</v>
      </c>
      <c r="H102" s="148">
        <f>'สรุปการคำนวณ ปี .......'!E55</f>
        <v>0</v>
      </c>
      <c r="I102" s="148">
        <f t="shared" si="38"/>
        <v>0</v>
      </c>
      <c r="J102" s="148">
        <f>'สรุปการคำนวณ ปี .......'!F55</f>
        <v>0</v>
      </c>
      <c r="K102" s="148">
        <f t="shared" si="39"/>
        <v>0</v>
      </c>
      <c r="L102" s="148">
        <f>'สรุปการคำนวณ ปี .......'!G55</f>
        <v>0</v>
      </c>
      <c r="M102" s="148">
        <f t="shared" si="40"/>
        <v>0</v>
      </c>
      <c r="N102" s="148">
        <f>'สรุปการคำนวณ ปี .......'!H55</f>
        <v>0</v>
      </c>
      <c r="O102" s="148">
        <f t="shared" si="41"/>
        <v>0</v>
      </c>
      <c r="P102" s="148">
        <f>'สรุปการคำนวณ ปี .......'!I55</f>
        <v>0</v>
      </c>
      <c r="Q102" s="148">
        <f t="shared" si="42"/>
        <v>0</v>
      </c>
      <c r="R102" s="148">
        <f>'สรุปการคำนวณ ปี .......'!J55</f>
        <v>0</v>
      </c>
      <c r="S102" s="148">
        <f t="shared" si="43"/>
        <v>0</v>
      </c>
      <c r="T102" s="148">
        <f>'สรุปการคำนวณ ปี .......'!K55</f>
        <v>0</v>
      </c>
      <c r="U102" s="148">
        <f t="shared" si="44"/>
        <v>0</v>
      </c>
      <c r="V102" s="148">
        <f>'สรุปการคำนวณ ปี .......'!L55</f>
        <v>0</v>
      </c>
      <c r="W102" s="148">
        <f t="shared" si="45"/>
        <v>0</v>
      </c>
      <c r="X102" s="148">
        <f>'สรุปการคำนวณ ปี .......'!M55</f>
        <v>0</v>
      </c>
      <c r="Y102" s="148">
        <f t="shared" si="46"/>
        <v>0</v>
      </c>
      <c r="Z102" s="148">
        <f>'สรุปการคำนวณ ปี .......'!N55</f>
        <v>0</v>
      </c>
      <c r="AA102" s="148">
        <f t="shared" si="47"/>
        <v>0</v>
      </c>
      <c r="AB102" s="147">
        <f t="shared" si="48"/>
        <v>0</v>
      </c>
      <c r="AC102" s="147">
        <f t="shared" si="49"/>
        <v>0</v>
      </c>
      <c r="AD102" s="149"/>
      <c r="AE102" s="149"/>
      <c r="AF102" s="128"/>
      <c r="AG102" s="128"/>
      <c r="AH102" s="128"/>
      <c r="AM102" s="143"/>
      <c r="AN102" s="143"/>
      <c r="AO102" s="143"/>
      <c r="AP102" s="143"/>
      <c r="AQ102" s="143"/>
      <c r="AR102" s="143"/>
      <c r="AT102" s="143"/>
      <c r="AU102" s="143"/>
    </row>
    <row r="103" spans="1:47" s="131" customFormat="1" ht="30" customHeight="1" x14ac:dyDescent="0.95">
      <c r="A103" s="218"/>
      <c r="B103" s="219"/>
      <c r="C103" s="151" t="s">
        <v>134</v>
      </c>
      <c r="D103" s="148">
        <f>'สรุปการคำนวณ ปี .......'!C57</f>
        <v>0</v>
      </c>
      <c r="E103" s="148">
        <f t="shared" si="36"/>
        <v>0</v>
      </c>
      <c r="F103" s="148">
        <f>'สรุปการคำนวณ ปี .......'!D57</f>
        <v>0</v>
      </c>
      <c r="G103" s="148">
        <f t="shared" si="37"/>
        <v>0</v>
      </c>
      <c r="H103" s="148">
        <f>'สรุปการคำนวณ ปี .......'!E57</f>
        <v>0</v>
      </c>
      <c r="I103" s="148">
        <f t="shared" si="38"/>
        <v>0</v>
      </c>
      <c r="J103" s="148">
        <f>'สรุปการคำนวณ ปี .......'!F57</f>
        <v>0</v>
      </c>
      <c r="K103" s="148">
        <f t="shared" si="39"/>
        <v>0</v>
      </c>
      <c r="L103" s="148">
        <f>'สรุปการคำนวณ ปี .......'!G57</f>
        <v>0</v>
      </c>
      <c r="M103" s="148">
        <f t="shared" si="40"/>
        <v>0</v>
      </c>
      <c r="N103" s="148">
        <f>'สรุปการคำนวณ ปี .......'!H57</f>
        <v>0</v>
      </c>
      <c r="O103" s="148">
        <f t="shared" si="41"/>
        <v>0</v>
      </c>
      <c r="P103" s="148">
        <f>'สรุปการคำนวณ ปี .......'!I57</f>
        <v>0</v>
      </c>
      <c r="Q103" s="148">
        <f t="shared" si="42"/>
        <v>0</v>
      </c>
      <c r="R103" s="148">
        <f>'สรุปการคำนวณ ปี .......'!J57</f>
        <v>0</v>
      </c>
      <c r="S103" s="148">
        <f t="shared" si="43"/>
        <v>0</v>
      </c>
      <c r="T103" s="148">
        <f>'สรุปการคำนวณ ปี .......'!K57</f>
        <v>0</v>
      </c>
      <c r="U103" s="148">
        <f t="shared" si="44"/>
        <v>0</v>
      </c>
      <c r="V103" s="148">
        <f>'สรุปการคำนวณ ปี .......'!L57</f>
        <v>0</v>
      </c>
      <c r="W103" s="148">
        <f t="shared" si="45"/>
        <v>0</v>
      </c>
      <c r="X103" s="148">
        <f>'สรุปการคำนวณ ปี .......'!M57</f>
        <v>0</v>
      </c>
      <c r="Y103" s="148">
        <f t="shared" si="46"/>
        <v>0</v>
      </c>
      <c r="Z103" s="148">
        <f>'สรุปการคำนวณ ปี .......'!N57</f>
        <v>0</v>
      </c>
      <c r="AA103" s="148">
        <f t="shared" si="47"/>
        <v>0</v>
      </c>
      <c r="AB103" s="147">
        <f t="shared" si="48"/>
        <v>0</v>
      </c>
      <c r="AC103" s="147">
        <f t="shared" si="49"/>
        <v>0</v>
      </c>
      <c r="AD103" s="149"/>
      <c r="AE103" s="149"/>
      <c r="AF103" s="128"/>
      <c r="AG103" s="128"/>
      <c r="AH103" s="128"/>
      <c r="AM103" s="143"/>
      <c r="AN103" s="143"/>
      <c r="AO103" s="143"/>
      <c r="AP103" s="143"/>
      <c r="AQ103" s="143"/>
      <c r="AR103" s="143"/>
      <c r="AT103" s="143"/>
      <c r="AU103" s="143"/>
    </row>
    <row r="104" spans="1:47" s="131" customFormat="1" ht="30" customHeight="1" x14ac:dyDescent="0.95">
      <c r="A104" s="218"/>
      <c r="B104" s="219"/>
      <c r="C104" s="151" t="s">
        <v>135</v>
      </c>
      <c r="D104" s="148">
        <f>'สรุปการคำนวณ ปี .......'!C58</f>
        <v>0</v>
      </c>
      <c r="E104" s="148">
        <f t="shared" si="36"/>
        <v>0</v>
      </c>
      <c r="F104" s="148">
        <f>'สรุปการคำนวณ ปี .......'!D58</f>
        <v>0</v>
      </c>
      <c r="G104" s="148">
        <f t="shared" si="37"/>
        <v>0</v>
      </c>
      <c r="H104" s="148">
        <f>'สรุปการคำนวณ ปี .......'!E58</f>
        <v>0</v>
      </c>
      <c r="I104" s="148">
        <f t="shared" si="38"/>
        <v>0</v>
      </c>
      <c r="J104" s="148">
        <f>'สรุปการคำนวณ ปี .......'!F58</f>
        <v>0</v>
      </c>
      <c r="K104" s="148">
        <f t="shared" si="39"/>
        <v>0</v>
      </c>
      <c r="L104" s="148">
        <f>'สรุปการคำนวณ ปี .......'!G58</f>
        <v>0</v>
      </c>
      <c r="M104" s="148">
        <f t="shared" si="40"/>
        <v>0</v>
      </c>
      <c r="N104" s="148">
        <f>'สรุปการคำนวณ ปี .......'!H58</f>
        <v>0</v>
      </c>
      <c r="O104" s="148">
        <f t="shared" si="41"/>
        <v>0</v>
      </c>
      <c r="P104" s="148">
        <f>'สรุปการคำนวณ ปี .......'!I58</f>
        <v>0</v>
      </c>
      <c r="Q104" s="148">
        <f t="shared" si="42"/>
        <v>0</v>
      </c>
      <c r="R104" s="148">
        <f>'สรุปการคำนวณ ปี .......'!J58</f>
        <v>0</v>
      </c>
      <c r="S104" s="148">
        <f t="shared" si="43"/>
        <v>0</v>
      </c>
      <c r="T104" s="148">
        <f>'สรุปการคำนวณ ปี .......'!K58</f>
        <v>0</v>
      </c>
      <c r="U104" s="148">
        <f t="shared" si="44"/>
        <v>0</v>
      </c>
      <c r="V104" s="148">
        <f>'สรุปการคำนวณ ปี .......'!L58</f>
        <v>0</v>
      </c>
      <c r="W104" s="148">
        <f t="shared" si="45"/>
        <v>0</v>
      </c>
      <c r="X104" s="148">
        <f>'สรุปการคำนวณ ปี .......'!M58</f>
        <v>0</v>
      </c>
      <c r="Y104" s="148">
        <f t="shared" si="46"/>
        <v>0</v>
      </c>
      <c r="Z104" s="148">
        <f>'สรุปการคำนวณ ปี .......'!N58</f>
        <v>0</v>
      </c>
      <c r="AA104" s="148">
        <f t="shared" si="47"/>
        <v>0</v>
      </c>
      <c r="AB104" s="147">
        <f t="shared" si="48"/>
        <v>0</v>
      </c>
      <c r="AC104" s="147">
        <f t="shared" si="49"/>
        <v>0</v>
      </c>
      <c r="AD104" s="149"/>
      <c r="AE104" s="149"/>
      <c r="AF104" s="128"/>
      <c r="AG104" s="128"/>
      <c r="AH104" s="128"/>
      <c r="AM104" s="143"/>
      <c r="AN104" s="143"/>
      <c r="AO104" s="143"/>
      <c r="AP104" s="143"/>
      <c r="AQ104" s="143"/>
      <c r="AR104" s="143"/>
      <c r="AT104" s="143"/>
      <c r="AU104" s="143"/>
    </row>
    <row r="105" spans="1:47" s="131" customFormat="1" ht="30" customHeight="1" x14ac:dyDescent="0.95">
      <c r="A105" s="218"/>
      <c r="B105" s="219"/>
      <c r="C105" s="151" t="s">
        <v>7</v>
      </c>
      <c r="D105" s="148">
        <f>'สรุปการคำนวณ ปี .......'!C59</f>
        <v>0</v>
      </c>
      <c r="E105" s="148">
        <f t="shared" si="36"/>
        <v>0</v>
      </c>
      <c r="F105" s="148">
        <f>'สรุปการคำนวณ ปี .......'!D59</f>
        <v>0</v>
      </c>
      <c r="G105" s="148">
        <f t="shared" si="37"/>
        <v>0</v>
      </c>
      <c r="H105" s="148">
        <f>'สรุปการคำนวณ ปี .......'!E59</f>
        <v>0</v>
      </c>
      <c r="I105" s="148">
        <f t="shared" si="38"/>
        <v>0</v>
      </c>
      <c r="J105" s="148">
        <f>'สรุปการคำนวณ ปี .......'!F59</f>
        <v>0</v>
      </c>
      <c r="K105" s="148">
        <f t="shared" si="39"/>
        <v>0</v>
      </c>
      <c r="L105" s="148">
        <f>'สรุปการคำนวณ ปี .......'!G59</f>
        <v>0</v>
      </c>
      <c r="M105" s="148">
        <f t="shared" si="40"/>
        <v>0</v>
      </c>
      <c r="N105" s="148">
        <f>'สรุปการคำนวณ ปี .......'!H59</f>
        <v>0</v>
      </c>
      <c r="O105" s="148">
        <f t="shared" si="41"/>
        <v>0</v>
      </c>
      <c r="P105" s="148">
        <f>'สรุปการคำนวณ ปี .......'!I59</f>
        <v>0</v>
      </c>
      <c r="Q105" s="148">
        <f t="shared" si="42"/>
        <v>0</v>
      </c>
      <c r="R105" s="148">
        <f>'สรุปการคำนวณ ปี .......'!J59</f>
        <v>0</v>
      </c>
      <c r="S105" s="148">
        <f t="shared" si="43"/>
        <v>0</v>
      </c>
      <c r="T105" s="148">
        <f>'สรุปการคำนวณ ปี .......'!K59</f>
        <v>0</v>
      </c>
      <c r="U105" s="148">
        <f t="shared" si="44"/>
        <v>0</v>
      </c>
      <c r="V105" s="148">
        <f>'สรุปการคำนวณ ปี .......'!L59</f>
        <v>0</v>
      </c>
      <c r="W105" s="148">
        <f t="shared" si="45"/>
        <v>0</v>
      </c>
      <c r="X105" s="148">
        <f>'สรุปการคำนวณ ปี .......'!M59</f>
        <v>0</v>
      </c>
      <c r="Y105" s="148">
        <f t="shared" si="46"/>
        <v>0</v>
      </c>
      <c r="Z105" s="148">
        <f>'สรุปการคำนวณ ปี .......'!N59</f>
        <v>0</v>
      </c>
      <c r="AA105" s="148">
        <f t="shared" si="47"/>
        <v>0</v>
      </c>
      <c r="AB105" s="147">
        <f t="shared" si="48"/>
        <v>0</v>
      </c>
      <c r="AC105" s="147">
        <f t="shared" si="49"/>
        <v>0</v>
      </c>
      <c r="AD105" s="149"/>
      <c r="AE105" s="149"/>
      <c r="AF105" s="128"/>
      <c r="AG105" s="128"/>
      <c r="AH105" s="128"/>
      <c r="AM105" s="143"/>
      <c r="AN105" s="143"/>
      <c r="AO105" s="143"/>
      <c r="AP105" s="143"/>
      <c r="AQ105" s="143"/>
      <c r="AR105" s="143"/>
      <c r="AT105" s="143"/>
      <c r="AU105" s="143"/>
    </row>
    <row r="106" spans="1:47" s="131" customFormat="1" ht="30" customHeight="1" x14ac:dyDescent="0.95">
      <c r="A106" s="218"/>
      <c r="B106" s="219"/>
      <c r="C106" s="151" t="s">
        <v>40</v>
      </c>
      <c r="D106" s="148">
        <f>'สรุปการคำนวณ ปี .......'!C60</f>
        <v>0</v>
      </c>
      <c r="E106" s="148">
        <f t="shared" si="36"/>
        <v>0</v>
      </c>
      <c r="F106" s="148">
        <f>'สรุปการคำนวณ ปี .......'!D60</f>
        <v>0</v>
      </c>
      <c r="G106" s="148">
        <f t="shared" si="37"/>
        <v>0</v>
      </c>
      <c r="H106" s="148">
        <f>'สรุปการคำนวณ ปี .......'!E60</f>
        <v>0</v>
      </c>
      <c r="I106" s="148">
        <f t="shared" si="38"/>
        <v>0</v>
      </c>
      <c r="J106" s="148">
        <f>'สรุปการคำนวณ ปี .......'!F60</f>
        <v>0</v>
      </c>
      <c r="K106" s="148">
        <f t="shared" si="39"/>
        <v>0</v>
      </c>
      <c r="L106" s="148">
        <f>'สรุปการคำนวณ ปี .......'!G60</f>
        <v>0</v>
      </c>
      <c r="M106" s="148">
        <f t="shared" si="40"/>
        <v>0</v>
      </c>
      <c r="N106" s="148">
        <f>'สรุปการคำนวณ ปี .......'!H60</f>
        <v>0</v>
      </c>
      <c r="O106" s="148">
        <f t="shared" si="41"/>
        <v>0</v>
      </c>
      <c r="P106" s="148">
        <f>'สรุปการคำนวณ ปี .......'!I60</f>
        <v>0</v>
      </c>
      <c r="Q106" s="148">
        <f t="shared" si="42"/>
        <v>0</v>
      </c>
      <c r="R106" s="148">
        <f>'สรุปการคำนวณ ปี .......'!J60</f>
        <v>0</v>
      </c>
      <c r="S106" s="148">
        <f t="shared" si="43"/>
        <v>0</v>
      </c>
      <c r="T106" s="148">
        <f>'สรุปการคำนวณ ปี .......'!K60</f>
        <v>0</v>
      </c>
      <c r="U106" s="148">
        <f t="shared" si="44"/>
        <v>0</v>
      </c>
      <c r="V106" s="148">
        <f>'สรุปการคำนวณ ปี .......'!L60</f>
        <v>0</v>
      </c>
      <c r="W106" s="148">
        <f t="shared" si="45"/>
        <v>0</v>
      </c>
      <c r="X106" s="148">
        <f>'สรุปการคำนวณ ปี .......'!M60</f>
        <v>0</v>
      </c>
      <c r="Y106" s="148">
        <f t="shared" si="46"/>
        <v>0</v>
      </c>
      <c r="Z106" s="148">
        <f>'สรุปการคำนวณ ปี .......'!N60</f>
        <v>0</v>
      </c>
      <c r="AA106" s="148">
        <f t="shared" si="47"/>
        <v>0</v>
      </c>
      <c r="AB106" s="147">
        <f t="shared" si="48"/>
        <v>0</v>
      </c>
      <c r="AC106" s="147">
        <f t="shared" si="49"/>
        <v>0</v>
      </c>
      <c r="AD106" s="149"/>
      <c r="AE106" s="149"/>
      <c r="AF106" s="128"/>
      <c r="AG106" s="128"/>
      <c r="AH106" s="128"/>
      <c r="AM106" s="143"/>
      <c r="AN106" s="143"/>
      <c r="AO106" s="143"/>
      <c r="AP106" s="143"/>
      <c r="AQ106" s="143"/>
      <c r="AR106" s="143"/>
      <c r="AT106" s="143"/>
      <c r="AU106" s="143"/>
    </row>
    <row r="107" spans="1:47" s="131" customFormat="1" ht="30" customHeight="1" x14ac:dyDescent="0.95">
      <c r="A107" s="218"/>
      <c r="B107" s="219"/>
      <c r="C107" s="151" t="s">
        <v>84</v>
      </c>
      <c r="D107" s="148">
        <f>'สรุปการคำนวณ ปี .......'!C61</f>
        <v>0</v>
      </c>
      <c r="E107" s="148">
        <f t="shared" si="36"/>
        <v>0</v>
      </c>
      <c r="F107" s="148">
        <f>'สรุปการคำนวณ ปี .......'!D61</f>
        <v>0</v>
      </c>
      <c r="G107" s="148">
        <f t="shared" si="37"/>
        <v>0</v>
      </c>
      <c r="H107" s="148">
        <f>'สรุปการคำนวณ ปี .......'!E61</f>
        <v>0</v>
      </c>
      <c r="I107" s="148">
        <f t="shared" si="38"/>
        <v>0</v>
      </c>
      <c r="J107" s="148">
        <f>'สรุปการคำนวณ ปี .......'!F61</f>
        <v>0</v>
      </c>
      <c r="K107" s="148">
        <f t="shared" si="39"/>
        <v>0</v>
      </c>
      <c r="L107" s="148">
        <f>'สรุปการคำนวณ ปี .......'!G61</f>
        <v>0</v>
      </c>
      <c r="M107" s="148">
        <f t="shared" si="40"/>
        <v>0</v>
      </c>
      <c r="N107" s="148">
        <f>'สรุปการคำนวณ ปี .......'!H61</f>
        <v>0</v>
      </c>
      <c r="O107" s="148">
        <f t="shared" si="41"/>
        <v>0</v>
      </c>
      <c r="P107" s="148">
        <f>'สรุปการคำนวณ ปี .......'!I61</f>
        <v>0</v>
      </c>
      <c r="Q107" s="148">
        <f t="shared" si="42"/>
        <v>0</v>
      </c>
      <c r="R107" s="148">
        <f>'สรุปการคำนวณ ปี .......'!J61</f>
        <v>0</v>
      </c>
      <c r="S107" s="148">
        <f t="shared" si="43"/>
        <v>0</v>
      </c>
      <c r="T107" s="148">
        <f>'สรุปการคำนวณ ปี .......'!K61</f>
        <v>0</v>
      </c>
      <c r="U107" s="148">
        <f t="shared" si="44"/>
        <v>0</v>
      </c>
      <c r="V107" s="148">
        <f>'สรุปการคำนวณ ปี .......'!L61</f>
        <v>0</v>
      </c>
      <c r="W107" s="148">
        <f t="shared" si="45"/>
        <v>0</v>
      </c>
      <c r="X107" s="148">
        <f>'สรุปการคำนวณ ปี .......'!M61</f>
        <v>0</v>
      </c>
      <c r="Y107" s="148">
        <f t="shared" si="46"/>
        <v>0</v>
      </c>
      <c r="Z107" s="148">
        <f>'สรุปการคำนวณ ปี .......'!N61</f>
        <v>0</v>
      </c>
      <c r="AA107" s="148">
        <f t="shared" si="47"/>
        <v>0</v>
      </c>
      <c r="AB107" s="147">
        <f t="shared" si="48"/>
        <v>0</v>
      </c>
      <c r="AC107" s="147">
        <f t="shared" si="49"/>
        <v>0</v>
      </c>
      <c r="AD107" s="149"/>
      <c r="AE107" s="149"/>
      <c r="AF107" s="128"/>
      <c r="AG107" s="128"/>
      <c r="AH107" s="128"/>
      <c r="AM107" s="143"/>
      <c r="AN107" s="143"/>
      <c r="AO107" s="143"/>
      <c r="AP107" s="143"/>
      <c r="AQ107" s="143"/>
      <c r="AR107" s="143"/>
      <c r="AT107" s="143"/>
      <c r="AU107" s="143"/>
    </row>
    <row r="108" spans="1:47" s="131" customFormat="1" ht="30" customHeight="1" x14ac:dyDescent="0.95">
      <c r="A108" s="218"/>
      <c r="B108" s="219"/>
      <c r="C108" s="155" t="s">
        <v>29</v>
      </c>
      <c r="D108" s="148">
        <f>'สรุปการคำนวณ ปี .......'!C63</f>
        <v>0</v>
      </c>
      <c r="E108" s="148">
        <f t="shared" si="36"/>
        <v>0</v>
      </c>
      <c r="F108" s="148">
        <f>'สรุปการคำนวณ ปี .......'!D63</f>
        <v>0</v>
      </c>
      <c r="G108" s="148">
        <f t="shared" si="37"/>
        <v>0</v>
      </c>
      <c r="H108" s="148">
        <f>'สรุปการคำนวณ ปี .......'!E63</f>
        <v>0</v>
      </c>
      <c r="I108" s="148">
        <f t="shared" si="38"/>
        <v>0</v>
      </c>
      <c r="J108" s="148">
        <f>'สรุปการคำนวณ ปี .......'!F63</f>
        <v>0</v>
      </c>
      <c r="K108" s="148">
        <f t="shared" si="39"/>
        <v>0</v>
      </c>
      <c r="L108" s="148">
        <f>'สรุปการคำนวณ ปี .......'!G63</f>
        <v>0</v>
      </c>
      <c r="M108" s="148">
        <f t="shared" si="40"/>
        <v>0</v>
      </c>
      <c r="N108" s="148">
        <f>'สรุปการคำนวณ ปี .......'!H63</f>
        <v>0</v>
      </c>
      <c r="O108" s="148">
        <f t="shared" si="41"/>
        <v>0</v>
      </c>
      <c r="P108" s="148">
        <f>'สรุปการคำนวณ ปี .......'!I63</f>
        <v>0</v>
      </c>
      <c r="Q108" s="148">
        <f t="shared" si="42"/>
        <v>0</v>
      </c>
      <c r="R108" s="148">
        <f>'สรุปการคำนวณ ปี .......'!J63</f>
        <v>0</v>
      </c>
      <c r="S108" s="148">
        <f t="shared" si="43"/>
        <v>0</v>
      </c>
      <c r="T108" s="148">
        <f>'สรุปการคำนวณ ปี .......'!K63</f>
        <v>0</v>
      </c>
      <c r="U108" s="148">
        <f t="shared" si="44"/>
        <v>0</v>
      </c>
      <c r="V108" s="148">
        <f>'สรุปการคำนวณ ปี .......'!L63</f>
        <v>0</v>
      </c>
      <c r="W108" s="148">
        <f t="shared" si="45"/>
        <v>0</v>
      </c>
      <c r="X108" s="148">
        <f>'สรุปการคำนวณ ปี .......'!M63</f>
        <v>0</v>
      </c>
      <c r="Y108" s="148">
        <f t="shared" si="46"/>
        <v>0</v>
      </c>
      <c r="Z108" s="148">
        <f>'สรุปการคำนวณ ปี .......'!N63</f>
        <v>0</v>
      </c>
      <c r="AA108" s="148">
        <f t="shared" si="47"/>
        <v>0</v>
      </c>
      <c r="AB108" s="147">
        <f t="shared" si="48"/>
        <v>0</v>
      </c>
      <c r="AC108" s="147">
        <f t="shared" si="49"/>
        <v>0</v>
      </c>
      <c r="AD108" s="149"/>
      <c r="AE108" s="149"/>
      <c r="AF108" s="128"/>
      <c r="AG108" s="128"/>
      <c r="AH108" s="128"/>
      <c r="AM108" s="143"/>
      <c r="AN108" s="143"/>
      <c r="AO108" s="143"/>
      <c r="AP108" s="143"/>
      <c r="AQ108" s="143"/>
      <c r="AR108" s="143"/>
      <c r="AT108" s="143"/>
      <c r="AU108" s="143"/>
    </row>
    <row r="109" spans="1:47" s="131" customFormat="1" ht="30" customHeight="1" x14ac:dyDescent="0.8">
      <c r="A109" s="150"/>
      <c r="B109" s="150"/>
      <c r="C109" s="150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>
        <f>O65</f>
        <v>0</v>
      </c>
      <c r="AB109" s="128"/>
      <c r="AC109" s="128"/>
      <c r="AD109" s="128"/>
      <c r="AE109" s="128"/>
      <c r="AF109" s="128"/>
      <c r="AG109" s="128"/>
      <c r="AH109" s="128"/>
      <c r="AM109" s="143"/>
      <c r="AN109" s="143"/>
      <c r="AO109" s="143"/>
      <c r="AP109" s="143"/>
      <c r="AQ109" s="143"/>
      <c r="AR109" s="143"/>
      <c r="AT109" s="143"/>
      <c r="AU109" s="143"/>
    </row>
    <row r="110" spans="1:47" s="131" customFormat="1" ht="30" customHeight="1" x14ac:dyDescent="0.85">
      <c r="A110" s="217"/>
      <c r="B110" s="217"/>
      <c r="C110" s="217"/>
      <c r="D110" s="156"/>
      <c r="E110" s="15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>
        <f>O66</f>
        <v>0</v>
      </c>
      <c r="AB110" s="128"/>
      <c r="AC110" s="128"/>
      <c r="AD110" s="128"/>
      <c r="AE110" s="128"/>
      <c r="AF110" s="128"/>
      <c r="AG110" s="128"/>
      <c r="AH110" s="128"/>
      <c r="AM110" s="143"/>
      <c r="AN110" s="143"/>
      <c r="AO110" s="143"/>
      <c r="AP110" s="143"/>
      <c r="AQ110" s="143"/>
      <c r="AR110" s="143"/>
      <c r="AT110" s="143"/>
      <c r="AU110" s="143"/>
    </row>
    <row r="111" spans="1:47" s="131" customFormat="1" ht="30" customHeight="1" x14ac:dyDescent="0.85">
      <c r="A111" s="211"/>
      <c r="B111" s="211"/>
      <c r="C111" s="211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>
        <f>O67</f>
        <v>0</v>
      </c>
      <c r="AB111" s="128"/>
      <c r="AC111" s="128"/>
      <c r="AD111" s="128"/>
      <c r="AE111" s="128"/>
      <c r="AF111" s="128"/>
      <c r="AG111" s="128"/>
      <c r="AH111" s="128"/>
      <c r="AM111" s="143"/>
      <c r="AN111" s="143"/>
      <c r="AO111" s="143"/>
      <c r="AP111" s="143"/>
      <c r="AQ111" s="143"/>
      <c r="AR111" s="143"/>
      <c r="AT111" s="143"/>
      <c r="AU111" s="143"/>
    </row>
    <row r="112" spans="1:47" s="131" customFormat="1" ht="30" customHeight="1" x14ac:dyDescent="0.85">
      <c r="A112" s="211"/>
      <c r="B112" s="211"/>
      <c r="C112" s="211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28"/>
      <c r="AC112" s="128"/>
      <c r="AD112" s="128"/>
      <c r="AE112" s="128"/>
      <c r="AF112" s="128"/>
      <c r="AG112" s="128"/>
      <c r="AH112" s="128"/>
      <c r="AM112" s="143"/>
      <c r="AN112" s="143"/>
      <c r="AO112" s="143"/>
      <c r="AP112" s="143"/>
      <c r="AQ112" s="143"/>
      <c r="AR112" s="143"/>
      <c r="AT112" s="143"/>
      <c r="AU112" s="143"/>
    </row>
    <row r="113" spans="1:47" s="131" customFormat="1" ht="30" customHeight="1" x14ac:dyDescent="0.85">
      <c r="A113" s="211"/>
      <c r="B113" s="211"/>
      <c r="C113" s="211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128"/>
      <c r="AC113" s="128"/>
      <c r="AD113" s="128"/>
      <c r="AE113" s="128"/>
      <c r="AF113" s="128"/>
      <c r="AG113" s="128"/>
      <c r="AH113" s="128"/>
      <c r="AM113" s="143"/>
      <c r="AN113" s="143"/>
      <c r="AO113" s="143"/>
      <c r="AP113" s="143"/>
      <c r="AQ113" s="143"/>
      <c r="AR113" s="143"/>
      <c r="AT113" s="143"/>
      <c r="AU113" s="143"/>
    </row>
    <row r="114" spans="1:47" s="131" customFormat="1" ht="30" customHeight="1" x14ac:dyDescent="0.85">
      <c r="A114" s="211"/>
      <c r="B114" s="211"/>
      <c r="C114" s="211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46"/>
      <c r="AA114" s="146"/>
      <c r="AB114" s="128"/>
      <c r="AC114" s="128"/>
      <c r="AD114" s="128"/>
      <c r="AE114" s="128"/>
      <c r="AF114" s="128"/>
      <c r="AG114" s="128"/>
      <c r="AH114" s="128"/>
      <c r="AM114" s="143"/>
      <c r="AN114" s="143"/>
      <c r="AO114" s="143"/>
      <c r="AP114" s="143"/>
      <c r="AQ114" s="143"/>
      <c r="AR114" s="143"/>
      <c r="AT114" s="143"/>
      <c r="AU114" s="143"/>
    </row>
    <row r="115" spans="1:47" s="131" customFormat="1" ht="30" customHeight="1" x14ac:dyDescent="0.85">
      <c r="A115" s="211"/>
      <c r="B115" s="211"/>
      <c r="C115" s="211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  <c r="AB115" s="128"/>
      <c r="AC115" s="128"/>
      <c r="AD115" s="128"/>
      <c r="AE115" s="128"/>
      <c r="AF115" s="128"/>
      <c r="AG115" s="128"/>
      <c r="AH115" s="128"/>
      <c r="AM115" s="143"/>
      <c r="AN115" s="143"/>
      <c r="AO115" s="143"/>
      <c r="AP115" s="143"/>
      <c r="AQ115" s="143"/>
      <c r="AR115" s="143"/>
      <c r="AT115" s="143"/>
      <c r="AU115" s="143"/>
    </row>
    <row r="116" spans="1:47" s="131" customFormat="1" ht="30" customHeight="1" x14ac:dyDescent="0.85">
      <c r="A116" s="211"/>
      <c r="B116" s="211"/>
      <c r="C116" s="211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  <c r="AB116" s="128"/>
      <c r="AC116" s="128"/>
      <c r="AD116" s="128"/>
      <c r="AE116" s="128"/>
      <c r="AF116" s="128"/>
      <c r="AG116" s="128"/>
      <c r="AH116" s="128"/>
      <c r="AM116" s="143"/>
      <c r="AN116" s="143"/>
      <c r="AO116" s="143"/>
      <c r="AP116" s="143"/>
      <c r="AQ116" s="143"/>
      <c r="AR116" s="143"/>
      <c r="AT116" s="143"/>
      <c r="AU116" s="143"/>
    </row>
    <row r="117" spans="1:47" s="131" customFormat="1" ht="30" customHeight="1" x14ac:dyDescent="0.85">
      <c r="A117" s="211"/>
      <c r="B117" s="211"/>
      <c r="C117" s="211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6"/>
      <c r="Z117" s="146"/>
      <c r="AA117" s="146"/>
      <c r="AB117" s="128"/>
      <c r="AC117" s="128"/>
      <c r="AD117" s="128"/>
      <c r="AE117" s="128"/>
      <c r="AF117" s="128"/>
      <c r="AG117" s="128"/>
      <c r="AH117" s="128"/>
      <c r="AM117" s="143"/>
      <c r="AN117" s="143"/>
      <c r="AO117" s="143"/>
      <c r="AP117" s="143"/>
      <c r="AQ117" s="143"/>
      <c r="AR117" s="143"/>
      <c r="AT117" s="143"/>
      <c r="AU117" s="143"/>
    </row>
    <row r="118" spans="1:47" s="131" customFormat="1" ht="30" customHeight="1" x14ac:dyDescent="0.85">
      <c r="A118" s="211"/>
      <c r="B118" s="211"/>
      <c r="C118" s="211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46"/>
      <c r="AA118" s="146"/>
      <c r="AB118" s="128"/>
      <c r="AC118" s="128"/>
      <c r="AD118" s="128"/>
      <c r="AE118" s="128"/>
      <c r="AF118" s="128"/>
      <c r="AG118" s="128"/>
      <c r="AH118" s="128"/>
      <c r="AM118" s="143"/>
      <c r="AN118" s="143"/>
      <c r="AO118" s="143"/>
      <c r="AP118" s="143"/>
      <c r="AQ118" s="143"/>
      <c r="AR118" s="143"/>
      <c r="AT118" s="143"/>
      <c r="AU118" s="143"/>
    </row>
    <row r="119" spans="1:47" s="131" customFormat="1" ht="30" customHeight="1" x14ac:dyDescent="0.85">
      <c r="A119" s="211"/>
      <c r="B119" s="211"/>
      <c r="C119" s="211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28"/>
      <c r="AC119" s="128"/>
      <c r="AD119" s="128"/>
      <c r="AE119" s="128"/>
      <c r="AF119" s="128"/>
      <c r="AG119" s="128"/>
      <c r="AH119" s="128"/>
      <c r="AM119" s="143"/>
      <c r="AN119" s="143"/>
      <c r="AO119" s="143"/>
      <c r="AP119" s="143"/>
      <c r="AQ119" s="143"/>
      <c r="AR119" s="143"/>
      <c r="AT119" s="143"/>
      <c r="AU119" s="143"/>
    </row>
    <row r="120" spans="1:47" s="131" customFormat="1" ht="30" customHeight="1" x14ac:dyDescent="0.85">
      <c r="A120" s="211"/>
      <c r="B120" s="211"/>
      <c r="C120" s="211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28"/>
      <c r="AC120" s="128"/>
      <c r="AD120" s="128"/>
      <c r="AE120" s="128"/>
      <c r="AF120" s="128"/>
      <c r="AG120" s="128"/>
      <c r="AH120" s="128"/>
      <c r="AM120" s="143"/>
      <c r="AN120" s="143"/>
      <c r="AO120" s="143"/>
      <c r="AP120" s="143"/>
      <c r="AQ120" s="143"/>
      <c r="AR120" s="143"/>
      <c r="AT120" s="143"/>
      <c r="AU120" s="143"/>
    </row>
    <row r="121" spans="1:47" s="131" customFormat="1" ht="30" customHeight="1" x14ac:dyDescent="0.85">
      <c r="A121" s="211"/>
      <c r="B121" s="211"/>
      <c r="C121" s="211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28"/>
      <c r="AC121" s="128"/>
      <c r="AD121" s="128"/>
      <c r="AE121" s="128"/>
      <c r="AF121" s="128"/>
      <c r="AG121" s="128"/>
      <c r="AH121" s="128"/>
      <c r="AM121" s="143"/>
      <c r="AN121" s="143"/>
      <c r="AO121" s="143"/>
      <c r="AP121" s="143"/>
      <c r="AQ121" s="143"/>
      <c r="AR121" s="143"/>
      <c r="AT121" s="143"/>
      <c r="AU121" s="143"/>
    </row>
    <row r="122" spans="1:47" s="131" customFormat="1" ht="30" customHeight="1" x14ac:dyDescent="0.85">
      <c r="A122" s="211"/>
      <c r="B122" s="211"/>
      <c r="C122" s="211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28"/>
      <c r="AC122" s="128"/>
      <c r="AD122" s="128"/>
      <c r="AE122" s="128"/>
      <c r="AF122" s="128"/>
      <c r="AG122" s="128"/>
      <c r="AH122" s="128"/>
      <c r="AM122" s="143"/>
      <c r="AN122" s="143"/>
      <c r="AO122" s="143"/>
      <c r="AP122" s="143"/>
      <c r="AQ122" s="143"/>
      <c r="AR122" s="143"/>
      <c r="AT122" s="143"/>
      <c r="AU122" s="143"/>
    </row>
    <row r="123" spans="1:47" s="131" customFormat="1" ht="30" customHeight="1" x14ac:dyDescent="0.85">
      <c r="A123" s="211"/>
      <c r="B123" s="211"/>
      <c r="C123" s="211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146"/>
      <c r="X123" s="146"/>
      <c r="Y123" s="146"/>
      <c r="Z123" s="146"/>
      <c r="AA123" s="146"/>
      <c r="AB123" s="128"/>
      <c r="AC123" s="128"/>
      <c r="AD123" s="128"/>
      <c r="AE123" s="128"/>
      <c r="AF123" s="128"/>
      <c r="AG123" s="128"/>
      <c r="AH123" s="128"/>
      <c r="AM123" s="143"/>
      <c r="AN123" s="143"/>
      <c r="AO123" s="143"/>
      <c r="AP123" s="143"/>
      <c r="AQ123" s="143"/>
      <c r="AR123" s="143"/>
      <c r="AT123" s="143"/>
      <c r="AU123" s="143"/>
    </row>
    <row r="124" spans="1:47" s="131" customFormat="1" ht="30" customHeight="1" x14ac:dyDescent="0.85">
      <c r="A124" s="211"/>
      <c r="B124" s="211"/>
      <c r="C124" s="211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28"/>
      <c r="AC124" s="128"/>
      <c r="AD124" s="128"/>
      <c r="AE124" s="128"/>
      <c r="AF124" s="128"/>
      <c r="AG124" s="128"/>
      <c r="AH124" s="128"/>
      <c r="AM124" s="143"/>
      <c r="AN124" s="143"/>
      <c r="AO124" s="143"/>
      <c r="AP124" s="143"/>
      <c r="AQ124" s="143"/>
      <c r="AR124" s="143"/>
      <c r="AT124" s="143"/>
      <c r="AU124" s="143"/>
    </row>
    <row r="125" spans="1:47" s="131" customFormat="1" ht="30" customHeight="1" x14ac:dyDescent="0.85">
      <c r="A125" s="213"/>
      <c r="B125" s="213"/>
      <c r="C125" s="213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6"/>
      <c r="Z125" s="146"/>
      <c r="AA125" s="146"/>
      <c r="AB125" s="128"/>
      <c r="AC125" s="128"/>
      <c r="AD125" s="128"/>
      <c r="AE125" s="128"/>
      <c r="AF125" s="128"/>
      <c r="AG125" s="128"/>
      <c r="AH125" s="128"/>
      <c r="AM125" s="143"/>
      <c r="AN125" s="143"/>
      <c r="AO125" s="143"/>
      <c r="AP125" s="143"/>
      <c r="AQ125" s="143"/>
      <c r="AR125" s="143"/>
      <c r="AT125" s="143"/>
      <c r="AU125" s="143"/>
    </row>
    <row r="126" spans="1:47" s="131" customFormat="1" ht="30" customHeight="1" x14ac:dyDescent="0.85">
      <c r="A126" s="214"/>
      <c r="B126" s="214"/>
      <c r="C126" s="214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146"/>
      <c r="AA126" s="146"/>
      <c r="AB126" s="128"/>
      <c r="AC126" s="128"/>
      <c r="AD126" s="128"/>
      <c r="AE126" s="128"/>
      <c r="AF126" s="128"/>
      <c r="AG126" s="128"/>
      <c r="AH126" s="128"/>
      <c r="AM126" s="143"/>
      <c r="AN126" s="143"/>
      <c r="AO126" s="143"/>
      <c r="AP126" s="143"/>
      <c r="AQ126" s="143"/>
      <c r="AR126" s="143"/>
      <c r="AT126" s="143"/>
      <c r="AU126" s="143"/>
    </row>
    <row r="127" spans="1:47" s="131" customFormat="1" ht="30" customHeight="1" x14ac:dyDescent="0.8">
      <c r="A127" s="212"/>
      <c r="B127" s="212"/>
      <c r="C127" s="212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6"/>
      <c r="Y127" s="146"/>
      <c r="Z127" s="146"/>
      <c r="AA127" s="146"/>
      <c r="AB127" s="128"/>
      <c r="AC127" s="128"/>
      <c r="AD127" s="128"/>
      <c r="AE127" s="128"/>
      <c r="AF127" s="128"/>
      <c r="AG127" s="128"/>
      <c r="AH127" s="128"/>
      <c r="AM127" s="143"/>
      <c r="AN127" s="143"/>
      <c r="AO127" s="143"/>
      <c r="AP127" s="143"/>
      <c r="AQ127" s="143"/>
      <c r="AR127" s="143"/>
      <c r="AT127" s="143"/>
      <c r="AU127" s="143"/>
    </row>
    <row r="128" spans="1:47" s="131" customFormat="1" ht="30" customHeight="1" x14ac:dyDescent="0.8">
      <c r="A128" s="150"/>
      <c r="B128" s="150"/>
      <c r="C128" s="150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28"/>
      <c r="AC128" s="128"/>
      <c r="AD128" s="128"/>
      <c r="AE128" s="128"/>
      <c r="AF128" s="128"/>
      <c r="AG128" s="128"/>
      <c r="AH128" s="128"/>
      <c r="AM128" s="143"/>
      <c r="AN128" s="143"/>
      <c r="AO128" s="143"/>
      <c r="AP128" s="143"/>
      <c r="AQ128" s="143"/>
      <c r="AR128" s="143"/>
      <c r="AT128" s="143"/>
      <c r="AU128" s="143"/>
    </row>
    <row r="129" spans="1:47" s="131" customFormat="1" ht="30" customHeight="1" x14ac:dyDescent="0.8">
      <c r="A129" s="150"/>
      <c r="B129" s="150"/>
      <c r="C129" s="150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6"/>
      <c r="Z129" s="146"/>
      <c r="AA129" s="146"/>
      <c r="AB129" s="128"/>
      <c r="AC129" s="128"/>
      <c r="AD129" s="128"/>
      <c r="AE129" s="128"/>
      <c r="AF129" s="128"/>
      <c r="AG129" s="128"/>
      <c r="AH129" s="128"/>
      <c r="AM129" s="143"/>
      <c r="AN129" s="143"/>
      <c r="AO129" s="143"/>
      <c r="AP129" s="143"/>
      <c r="AQ129" s="143"/>
      <c r="AR129" s="143"/>
      <c r="AT129" s="143"/>
      <c r="AU129" s="143"/>
    </row>
    <row r="130" spans="1:47" s="131" customFormat="1" ht="30" customHeight="1" x14ac:dyDescent="0.8">
      <c r="A130" s="150"/>
      <c r="B130" s="150"/>
      <c r="C130" s="150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6"/>
      <c r="Y130" s="146"/>
      <c r="Z130" s="146"/>
      <c r="AA130" s="146"/>
      <c r="AB130" s="128"/>
      <c r="AC130" s="128"/>
      <c r="AD130" s="128"/>
      <c r="AE130" s="128"/>
      <c r="AF130" s="128"/>
      <c r="AG130" s="128"/>
      <c r="AH130" s="128"/>
      <c r="AM130" s="143"/>
      <c r="AN130" s="143"/>
      <c r="AO130" s="143"/>
      <c r="AP130" s="143"/>
      <c r="AQ130" s="143"/>
      <c r="AR130" s="143"/>
      <c r="AT130" s="143"/>
      <c r="AU130" s="143"/>
    </row>
    <row r="131" spans="1:47" s="131" customFormat="1" ht="30" customHeight="1" x14ac:dyDescent="1.25">
      <c r="B131" s="158"/>
      <c r="C131" s="158"/>
      <c r="D131" s="159"/>
      <c r="E131" s="159"/>
      <c r="F131" s="159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  <c r="W131" s="146"/>
      <c r="X131" s="146"/>
      <c r="Y131" s="146"/>
      <c r="Z131" s="146"/>
      <c r="AA131" s="146"/>
      <c r="AB131" s="128"/>
      <c r="AC131" s="128"/>
      <c r="AD131" s="128"/>
      <c r="AE131" s="128"/>
      <c r="AF131" s="128"/>
      <c r="AG131" s="128"/>
      <c r="AH131" s="128"/>
      <c r="AM131" s="143"/>
      <c r="AN131" s="143"/>
      <c r="AO131" s="143"/>
      <c r="AP131" s="143"/>
      <c r="AQ131" s="143"/>
      <c r="AR131" s="143"/>
      <c r="AT131" s="143"/>
      <c r="AU131" s="143"/>
    </row>
    <row r="132" spans="1:47" s="131" customFormat="1" ht="30" customHeight="1" x14ac:dyDescent="0.8">
      <c r="A132" s="150"/>
      <c r="B132" s="150"/>
      <c r="C132" s="150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6"/>
      <c r="Z132" s="146"/>
      <c r="AA132" s="146"/>
      <c r="AB132" s="128"/>
      <c r="AC132" s="128"/>
      <c r="AD132" s="128"/>
      <c r="AE132" s="128"/>
      <c r="AF132" s="128"/>
      <c r="AG132" s="128"/>
      <c r="AH132" s="128"/>
      <c r="AM132" s="143"/>
      <c r="AN132" s="143"/>
      <c r="AO132" s="143"/>
      <c r="AP132" s="143"/>
      <c r="AQ132" s="143"/>
      <c r="AR132" s="143"/>
      <c r="AT132" s="143"/>
      <c r="AU132" s="143"/>
    </row>
    <row r="133" spans="1:47" s="131" customFormat="1" ht="30" customHeight="1" x14ac:dyDescent="0.8">
      <c r="A133" s="150"/>
      <c r="B133" s="150"/>
      <c r="C133" s="150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6"/>
      <c r="Z133" s="146"/>
      <c r="AA133" s="146"/>
      <c r="AB133" s="128"/>
      <c r="AC133" s="128"/>
      <c r="AD133" s="128"/>
      <c r="AE133" s="128"/>
      <c r="AF133" s="128"/>
      <c r="AG133" s="128"/>
      <c r="AH133" s="128"/>
      <c r="AM133" s="143"/>
      <c r="AN133" s="143"/>
      <c r="AO133" s="143"/>
      <c r="AP133" s="143"/>
      <c r="AQ133" s="143"/>
      <c r="AR133" s="143"/>
      <c r="AT133" s="143"/>
      <c r="AU133" s="143"/>
    </row>
    <row r="134" spans="1:47" s="131" customFormat="1" ht="30" customHeight="1" x14ac:dyDescent="0.8">
      <c r="A134" s="150"/>
      <c r="B134" s="150"/>
      <c r="C134" s="150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  <c r="AB134" s="128"/>
      <c r="AC134" s="128"/>
      <c r="AD134" s="128"/>
      <c r="AE134" s="128"/>
      <c r="AF134" s="128"/>
      <c r="AG134" s="128"/>
      <c r="AH134" s="128"/>
      <c r="AM134" s="143"/>
      <c r="AN134" s="143"/>
      <c r="AO134" s="143"/>
      <c r="AP134" s="143"/>
      <c r="AQ134" s="143"/>
      <c r="AR134" s="143"/>
      <c r="AT134" s="143"/>
      <c r="AU134" s="143"/>
    </row>
    <row r="135" spans="1:47" s="131" customFormat="1" ht="30" customHeight="1" x14ac:dyDescent="1.25">
      <c r="A135" s="160" t="s">
        <v>177</v>
      </c>
      <c r="B135" s="150"/>
      <c r="C135" s="150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6"/>
      <c r="Z135" s="146"/>
      <c r="AA135" s="146"/>
      <c r="AB135" s="128"/>
      <c r="AC135" s="128"/>
      <c r="AD135" s="128"/>
      <c r="AE135" s="128"/>
      <c r="AF135" s="128"/>
      <c r="AG135" s="128"/>
      <c r="AH135" s="128"/>
      <c r="AM135" s="143"/>
      <c r="AN135" s="143"/>
      <c r="AO135" s="143"/>
      <c r="AP135" s="143"/>
      <c r="AQ135" s="143"/>
      <c r="AR135" s="143"/>
      <c r="AT135" s="143"/>
      <c r="AU135" s="143"/>
    </row>
    <row r="136" spans="1:47" s="121" customFormat="1" ht="30" customHeight="1" x14ac:dyDescent="0.3">
      <c r="A136" s="157"/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  <c r="R136" s="157"/>
      <c r="S136" s="157"/>
      <c r="T136" s="157"/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57"/>
      <c r="AE136" s="157"/>
      <c r="AG136" s="122"/>
      <c r="AH136" s="122"/>
      <c r="AI136" s="122"/>
      <c r="AJ136" s="122"/>
      <c r="AK136" s="122"/>
      <c r="AL136" s="122"/>
      <c r="AM136" s="122"/>
      <c r="AN136" s="122"/>
      <c r="AO136" s="122"/>
      <c r="AP136" s="122"/>
      <c r="AQ136" s="122"/>
      <c r="AR136" s="122"/>
      <c r="AT136" s="122"/>
      <c r="AU136" s="122"/>
    </row>
    <row r="137" spans="1:47" ht="30" customHeight="1" x14ac:dyDescent="0.3">
      <c r="A137" s="208" t="s">
        <v>178</v>
      </c>
      <c r="B137" s="208"/>
      <c r="C137" s="208"/>
      <c r="D137" s="208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  <c r="Z137" s="208"/>
      <c r="AA137" s="208"/>
      <c r="AB137" s="208"/>
      <c r="AC137" s="208"/>
      <c r="AD137" s="208"/>
      <c r="AE137" s="208"/>
    </row>
    <row r="138" spans="1:47" ht="30" customHeight="1" x14ac:dyDescent="0.3">
      <c r="A138" s="208"/>
      <c r="B138" s="208"/>
      <c r="C138" s="208"/>
      <c r="D138" s="208"/>
      <c r="E138" s="208"/>
      <c r="F138" s="208"/>
      <c r="G138" s="20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  <c r="Z138" s="208"/>
      <c r="AA138" s="208"/>
      <c r="AB138" s="208"/>
      <c r="AC138" s="208"/>
      <c r="AD138" s="208"/>
      <c r="AE138" s="208"/>
    </row>
    <row r="139" spans="1:47" ht="50" customHeight="1" x14ac:dyDescent="0.3">
      <c r="A139" s="124" t="s">
        <v>158</v>
      </c>
      <c r="B139" s="124"/>
      <c r="C139" s="144" t="s">
        <v>173</v>
      </c>
      <c r="D139" s="126"/>
      <c r="E139" s="145" t="s">
        <v>174</v>
      </c>
      <c r="F139" s="126"/>
      <c r="G139" s="126"/>
      <c r="H139" s="126"/>
      <c r="I139" s="126"/>
      <c r="J139" s="126"/>
      <c r="K139" s="126"/>
      <c r="L139" s="126"/>
      <c r="M139" s="127"/>
      <c r="N139" s="140"/>
      <c r="O139" s="125" t="s">
        <v>159</v>
      </c>
      <c r="P139" s="127"/>
      <c r="Q139" s="127"/>
      <c r="R139" s="127"/>
      <c r="S139" s="127"/>
      <c r="T139" s="145" t="s">
        <v>173</v>
      </c>
      <c r="U139" s="145"/>
      <c r="V139" s="126"/>
      <c r="W139" s="126"/>
      <c r="X139" s="145" t="s">
        <v>174</v>
      </c>
      <c r="Y139" s="127"/>
      <c r="Z139" s="127"/>
      <c r="AA139" s="127"/>
      <c r="AB139" s="127"/>
      <c r="AC139" s="127"/>
      <c r="AD139" s="127"/>
      <c r="AE139" s="127"/>
    </row>
    <row r="140" spans="1:47" ht="50" customHeight="1" x14ac:dyDescent="0.3">
      <c r="A140" s="129" t="s">
        <v>151</v>
      </c>
      <c r="B140" s="129"/>
      <c r="C140" s="130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40"/>
      <c r="O140" s="129" t="s">
        <v>151</v>
      </c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</row>
    <row r="141" spans="1:47" ht="50" customHeight="1" x14ac:dyDescent="0.3">
      <c r="A141" s="209" t="s">
        <v>150</v>
      </c>
      <c r="B141" s="209"/>
      <c r="C141" s="135"/>
      <c r="D141" s="132"/>
      <c r="E141" s="131"/>
      <c r="F141" s="131"/>
      <c r="G141" s="131"/>
      <c r="H141" s="131"/>
      <c r="I141" s="131"/>
      <c r="J141" s="131"/>
      <c r="K141" s="131"/>
      <c r="L141" s="131"/>
      <c r="M141" s="128"/>
      <c r="N141" s="140"/>
      <c r="O141" s="209" t="s">
        <v>150</v>
      </c>
      <c r="P141" s="209"/>
      <c r="Q141" s="209"/>
      <c r="R141" s="135"/>
      <c r="S141" s="128"/>
      <c r="T141" s="128"/>
      <c r="U141" s="128"/>
      <c r="V141" s="128"/>
      <c r="W141" s="128"/>
      <c r="X141" s="128"/>
      <c r="Y141" s="128"/>
      <c r="Z141" s="128"/>
      <c r="AA141" s="128"/>
      <c r="AB141" s="128"/>
      <c r="AC141" s="128"/>
      <c r="AD141" s="128"/>
      <c r="AE141" s="128"/>
    </row>
    <row r="142" spans="1:47" ht="50" customHeight="1" x14ac:dyDescent="0.3">
      <c r="A142" s="129" t="s">
        <v>149</v>
      </c>
      <c r="B142" s="133"/>
      <c r="C142" s="133"/>
      <c r="D142" s="131"/>
      <c r="E142" s="131"/>
      <c r="F142" s="131"/>
      <c r="G142" s="131"/>
      <c r="H142" s="131"/>
      <c r="I142" s="131"/>
      <c r="J142" s="131"/>
      <c r="K142" s="131"/>
      <c r="L142" s="131"/>
      <c r="M142" s="128"/>
      <c r="N142" s="140"/>
      <c r="O142" s="133" t="s">
        <v>149</v>
      </c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</row>
    <row r="143" spans="1:47" ht="50" customHeight="1" x14ac:dyDescent="0.3">
      <c r="A143" s="124" t="s">
        <v>160</v>
      </c>
      <c r="B143" s="125"/>
      <c r="C143" s="144" t="s">
        <v>173</v>
      </c>
      <c r="D143" s="126"/>
      <c r="E143" s="145" t="s">
        <v>174</v>
      </c>
      <c r="F143" s="126"/>
      <c r="G143" s="126"/>
      <c r="H143" s="126"/>
      <c r="I143" s="126"/>
      <c r="J143" s="126"/>
      <c r="K143" s="126"/>
      <c r="L143" s="126"/>
      <c r="M143" s="127"/>
      <c r="N143" s="140"/>
      <c r="O143" s="125" t="s">
        <v>161</v>
      </c>
      <c r="P143" s="127"/>
      <c r="Q143" s="127"/>
      <c r="R143" s="127"/>
      <c r="S143" s="127"/>
      <c r="T143" s="145" t="s">
        <v>173</v>
      </c>
      <c r="U143" s="145"/>
      <c r="V143" s="126"/>
      <c r="W143" s="126"/>
      <c r="X143" s="145" t="s">
        <v>174</v>
      </c>
      <c r="Y143" s="127"/>
      <c r="Z143" s="127"/>
      <c r="AA143" s="127"/>
      <c r="AB143" s="127"/>
      <c r="AC143" s="127"/>
      <c r="AD143" s="127"/>
      <c r="AE143" s="127"/>
    </row>
    <row r="144" spans="1:47" ht="50" customHeight="1" x14ac:dyDescent="0.3">
      <c r="A144" s="129" t="s">
        <v>151</v>
      </c>
      <c r="B144" s="129"/>
      <c r="C144" s="133"/>
      <c r="D144" s="133"/>
      <c r="E144" s="131"/>
      <c r="F144" s="131"/>
      <c r="G144" s="131"/>
      <c r="H144" s="131"/>
      <c r="I144" s="131"/>
      <c r="J144" s="131"/>
      <c r="K144" s="131"/>
      <c r="L144" s="131"/>
      <c r="M144" s="128"/>
      <c r="N144" s="140"/>
      <c r="O144" s="129" t="s">
        <v>151</v>
      </c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  <c r="AD144" s="128"/>
      <c r="AE144" s="128"/>
    </row>
    <row r="145" spans="1:31" ht="50" customHeight="1" x14ac:dyDescent="0.3">
      <c r="A145" s="209" t="s">
        <v>150</v>
      </c>
      <c r="B145" s="209"/>
      <c r="C145" s="135"/>
      <c r="D145" s="132"/>
      <c r="E145" s="131"/>
      <c r="F145" s="131"/>
      <c r="G145" s="131"/>
      <c r="H145" s="131"/>
      <c r="I145" s="131"/>
      <c r="J145" s="131"/>
      <c r="K145" s="131"/>
      <c r="L145" s="131"/>
      <c r="M145" s="128"/>
      <c r="N145" s="140"/>
      <c r="O145" s="209" t="s">
        <v>150</v>
      </c>
      <c r="P145" s="209"/>
      <c r="Q145" s="209"/>
      <c r="R145" s="209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  <c r="AD145" s="128"/>
      <c r="AE145" s="128"/>
    </row>
    <row r="146" spans="1:31" ht="50" customHeight="1" x14ac:dyDescent="0.3">
      <c r="A146" s="129" t="s">
        <v>149</v>
      </c>
      <c r="B146" s="133"/>
      <c r="C146" s="133"/>
      <c r="D146" s="131"/>
      <c r="E146" s="131"/>
      <c r="F146" s="131"/>
      <c r="G146" s="131"/>
      <c r="H146" s="131"/>
      <c r="I146" s="131"/>
      <c r="J146" s="131"/>
      <c r="K146" s="131"/>
      <c r="L146" s="131"/>
      <c r="M146" s="128"/>
      <c r="N146" s="140"/>
      <c r="O146" s="133" t="s">
        <v>149</v>
      </c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</row>
    <row r="147" spans="1:31" ht="50" customHeight="1" x14ac:dyDescent="0.3">
      <c r="A147" s="124" t="s">
        <v>162</v>
      </c>
      <c r="B147" s="125"/>
      <c r="C147" s="144" t="s">
        <v>173</v>
      </c>
      <c r="D147" s="126"/>
      <c r="E147" s="145" t="s">
        <v>174</v>
      </c>
      <c r="F147" s="126"/>
      <c r="G147" s="126"/>
      <c r="H147" s="126"/>
      <c r="I147" s="126"/>
      <c r="J147" s="126"/>
      <c r="K147" s="126"/>
      <c r="L147" s="126"/>
      <c r="M147" s="127"/>
      <c r="N147" s="140"/>
      <c r="O147" s="125" t="s">
        <v>163</v>
      </c>
      <c r="P147" s="127"/>
      <c r="Q147" s="127"/>
      <c r="R147" s="127"/>
      <c r="S147" s="127"/>
      <c r="T147" s="145" t="s">
        <v>173</v>
      </c>
      <c r="U147" s="145"/>
      <c r="V147" s="126"/>
      <c r="W147" s="126"/>
      <c r="X147" s="145" t="s">
        <v>174</v>
      </c>
      <c r="Y147" s="127"/>
      <c r="Z147" s="127"/>
      <c r="AA147" s="127"/>
      <c r="AB147" s="127"/>
      <c r="AC147" s="127"/>
      <c r="AD147" s="127"/>
      <c r="AE147" s="127"/>
    </row>
    <row r="148" spans="1:31" ht="50" customHeight="1" x14ac:dyDescent="0.3">
      <c r="A148" s="129" t="s">
        <v>151</v>
      </c>
      <c r="B148" s="129"/>
      <c r="C148" s="133"/>
      <c r="D148" s="133"/>
      <c r="E148" s="131"/>
      <c r="F148" s="131"/>
      <c r="G148" s="131"/>
      <c r="H148" s="131"/>
      <c r="I148" s="131"/>
      <c r="J148" s="131"/>
      <c r="K148" s="131"/>
      <c r="L148" s="131"/>
      <c r="M148" s="128"/>
      <c r="N148" s="140"/>
      <c r="O148" s="129" t="s">
        <v>151</v>
      </c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</row>
    <row r="149" spans="1:31" ht="50" customHeight="1" x14ac:dyDescent="0.3">
      <c r="A149" s="209" t="s">
        <v>150</v>
      </c>
      <c r="B149" s="209"/>
      <c r="C149" s="135"/>
      <c r="D149" s="132"/>
      <c r="E149" s="131"/>
      <c r="F149" s="131"/>
      <c r="G149" s="131"/>
      <c r="H149" s="131"/>
      <c r="I149" s="131"/>
      <c r="J149" s="131"/>
      <c r="K149" s="131"/>
      <c r="L149" s="131"/>
      <c r="M149" s="128"/>
      <c r="N149" s="140"/>
      <c r="O149" s="209" t="s">
        <v>150</v>
      </c>
      <c r="P149" s="209"/>
      <c r="Q149" s="209"/>
      <c r="R149" s="128"/>
      <c r="S149" s="128"/>
      <c r="T149" s="128"/>
      <c r="U149" s="128"/>
      <c r="V149" s="128"/>
      <c r="W149" s="128"/>
      <c r="X149" s="128"/>
      <c r="Y149" s="128"/>
      <c r="Z149" s="128"/>
      <c r="AA149" s="128"/>
      <c r="AB149" s="128"/>
      <c r="AC149" s="128"/>
      <c r="AD149" s="128"/>
      <c r="AE149" s="128"/>
    </row>
    <row r="150" spans="1:31" ht="50" customHeight="1" x14ac:dyDescent="0.3">
      <c r="A150" s="129" t="s">
        <v>149</v>
      </c>
      <c r="B150" s="133"/>
      <c r="C150" s="133"/>
      <c r="D150" s="131"/>
      <c r="E150" s="131"/>
      <c r="F150" s="131"/>
      <c r="G150" s="131"/>
      <c r="H150" s="131"/>
      <c r="I150" s="131"/>
      <c r="J150" s="131"/>
      <c r="K150" s="131"/>
      <c r="L150" s="131"/>
      <c r="M150" s="128"/>
      <c r="N150" s="140"/>
      <c r="O150" s="133" t="s">
        <v>149</v>
      </c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8"/>
      <c r="AB150" s="128"/>
      <c r="AC150" s="128"/>
      <c r="AD150" s="128"/>
      <c r="AE150" s="128"/>
    </row>
    <row r="151" spans="1:31" ht="50" customHeight="1" x14ac:dyDescent="0.3">
      <c r="A151" s="124" t="s">
        <v>164</v>
      </c>
      <c r="B151" s="125"/>
      <c r="C151" s="144" t="s">
        <v>173</v>
      </c>
      <c r="D151" s="126"/>
      <c r="E151" s="145" t="s">
        <v>174</v>
      </c>
      <c r="F151" s="126"/>
      <c r="G151" s="126"/>
      <c r="H151" s="126"/>
      <c r="I151" s="126"/>
      <c r="J151" s="126"/>
      <c r="K151" s="126"/>
      <c r="L151" s="126"/>
      <c r="M151" s="127"/>
      <c r="N151" s="140"/>
      <c r="O151" s="125" t="s">
        <v>165</v>
      </c>
      <c r="P151" s="127"/>
      <c r="Q151" s="127"/>
      <c r="R151" s="127"/>
      <c r="S151" s="127"/>
      <c r="T151" s="145" t="s">
        <v>173</v>
      </c>
      <c r="U151" s="145"/>
      <c r="V151" s="126"/>
      <c r="W151" s="126"/>
      <c r="X151" s="145" t="s">
        <v>174</v>
      </c>
      <c r="Y151" s="127"/>
      <c r="Z151" s="127"/>
      <c r="AA151" s="127"/>
      <c r="AB151" s="127"/>
      <c r="AC151" s="127"/>
      <c r="AD151" s="127"/>
      <c r="AE151" s="127"/>
    </row>
    <row r="152" spans="1:31" ht="50" customHeight="1" x14ac:dyDescent="0.3">
      <c r="A152" s="129" t="s">
        <v>151</v>
      </c>
      <c r="B152" s="129"/>
      <c r="C152" s="133"/>
      <c r="D152" s="133"/>
      <c r="E152" s="131"/>
      <c r="F152" s="131"/>
      <c r="G152" s="131"/>
      <c r="H152" s="131"/>
      <c r="I152" s="131"/>
      <c r="J152" s="131"/>
      <c r="K152" s="131"/>
      <c r="L152" s="131"/>
      <c r="M152" s="128"/>
      <c r="N152" s="140"/>
      <c r="O152" s="129" t="s">
        <v>151</v>
      </c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  <c r="AA152" s="128"/>
      <c r="AB152" s="128"/>
      <c r="AC152" s="128"/>
      <c r="AD152" s="128"/>
      <c r="AE152" s="128"/>
    </row>
    <row r="153" spans="1:31" ht="50" customHeight="1" x14ac:dyDescent="0.3">
      <c r="A153" s="209" t="s">
        <v>150</v>
      </c>
      <c r="B153" s="209"/>
      <c r="C153" s="135"/>
      <c r="D153" s="132"/>
      <c r="E153" s="131"/>
      <c r="F153" s="131"/>
      <c r="G153" s="131"/>
      <c r="H153" s="131"/>
      <c r="I153" s="131"/>
      <c r="J153" s="131"/>
      <c r="K153" s="131"/>
      <c r="L153" s="131"/>
      <c r="M153" s="128"/>
      <c r="N153" s="140"/>
      <c r="O153" s="209" t="s">
        <v>150</v>
      </c>
      <c r="P153" s="209"/>
      <c r="Q153" s="209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8"/>
      <c r="AB153" s="128"/>
      <c r="AC153" s="128"/>
      <c r="AD153" s="128"/>
      <c r="AE153" s="128"/>
    </row>
    <row r="154" spans="1:31" ht="50" customHeight="1" x14ac:dyDescent="0.3">
      <c r="A154" s="129" t="s">
        <v>149</v>
      </c>
      <c r="B154" s="133"/>
      <c r="C154" s="133"/>
      <c r="D154" s="131"/>
      <c r="E154" s="131"/>
      <c r="F154" s="131"/>
      <c r="G154" s="131"/>
      <c r="H154" s="131"/>
      <c r="I154" s="131"/>
      <c r="J154" s="131"/>
      <c r="K154" s="131"/>
      <c r="L154" s="131"/>
      <c r="M154" s="128"/>
      <c r="N154" s="140"/>
      <c r="O154" s="133" t="s">
        <v>149</v>
      </c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  <c r="AB154" s="128"/>
      <c r="AC154" s="128"/>
      <c r="AD154" s="128"/>
      <c r="AE154" s="128"/>
    </row>
    <row r="155" spans="1:31" ht="50" customHeight="1" x14ac:dyDescent="0.3">
      <c r="A155" s="124" t="s">
        <v>166</v>
      </c>
      <c r="B155" s="125"/>
      <c r="C155" s="144" t="s">
        <v>173</v>
      </c>
      <c r="D155" s="126"/>
      <c r="E155" s="145" t="s">
        <v>174</v>
      </c>
      <c r="F155" s="126"/>
      <c r="G155" s="126"/>
      <c r="H155" s="126"/>
      <c r="I155" s="126"/>
      <c r="J155" s="126"/>
      <c r="K155" s="126"/>
      <c r="L155" s="126"/>
      <c r="M155" s="127"/>
      <c r="N155" s="140"/>
      <c r="O155" s="125" t="s">
        <v>167</v>
      </c>
      <c r="P155" s="127"/>
      <c r="Q155" s="127"/>
      <c r="R155" s="127"/>
      <c r="S155" s="127"/>
      <c r="T155" s="145" t="s">
        <v>173</v>
      </c>
      <c r="U155" s="145"/>
      <c r="V155" s="126"/>
      <c r="W155" s="126"/>
      <c r="X155" s="145" t="s">
        <v>174</v>
      </c>
      <c r="Y155" s="127"/>
      <c r="Z155" s="127"/>
      <c r="AA155" s="127"/>
      <c r="AB155" s="127"/>
      <c r="AC155" s="127"/>
      <c r="AD155" s="127"/>
      <c r="AE155" s="127"/>
    </row>
    <row r="156" spans="1:31" ht="50" customHeight="1" x14ac:dyDescent="0.3">
      <c r="A156" s="129" t="s">
        <v>151</v>
      </c>
      <c r="B156" s="129"/>
      <c r="C156" s="133"/>
      <c r="D156" s="133"/>
      <c r="E156" s="131"/>
      <c r="F156" s="131"/>
      <c r="G156" s="131"/>
      <c r="H156" s="131"/>
      <c r="I156" s="131"/>
      <c r="J156" s="131"/>
      <c r="K156" s="131"/>
      <c r="L156" s="131"/>
      <c r="M156" s="128"/>
      <c r="N156" s="140"/>
      <c r="O156" s="129" t="s">
        <v>151</v>
      </c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  <c r="AA156" s="128"/>
      <c r="AB156" s="128"/>
      <c r="AC156" s="128"/>
      <c r="AD156" s="128"/>
      <c r="AE156" s="128"/>
    </row>
    <row r="157" spans="1:31" ht="50" customHeight="1" x14ac:dyDescent="0.3">
      <c r="A157" s="209" t="s">
        <v>150</v>
      </c>
      <c r="B157" s="209"/>
      <c r="C157" s="135"/>
      <c r="D157" s="131"/>
      <c r="E157" s="131"/>
      <c r="F157" s="131"/>
      <c r="G157" s="131"/>
      <c r="H157" s="131"/>
      <c r="I157" s="131"/>
      <c r="J157" s="131"/>
      <c r="K157" s="131"/>
      <c r="L157" s="131"/>
      <c r="M157" s="128"/>
      <c r="N157" s="140"/>
      <c r="O157" s="209" t="s">
        <v>150</v>
      </c>
      <c r="P157" s="209"/>
      <c r="Q157" s="209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  <c r="AD157" s="128"/>
      <c r="AE157" s="128"/>
    </row>
    <row r="158" spans="1:31" ht="50" customHeight="1" x14ac:dyDescent="0.3">
      <c r="A158" s="129" t="s">
        <v>149</v>
      </c>
      <c r="B158" s="133"/>
      <c r="C158" s="133"/>
      <c r="D158" s="131"/>
      <c r="E158" s="131"/>
      <c r="F158" s="131"/>
      <c r="G158" s="131"/>
      <c r="H158" s="131"/>
      <c r="I158" s="131"/>
      <c r="J158" s="131"/>
      <c r="K158" s="131"/>
      <c r="L158" s="131"/>
      <c r="M158" s="128"/>
      <c r="N158" s="140"/>
      <c r="O158" s="133" t="s">
        <v>149</v>
      </c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  <c r="AA158" s="128"/>
      <c r="AB158" s="128"/>
      <c r="AC158" s="128"/>
      <c r="AD158" s="128"/>
      <c r="AE158" s="128"/>
    </row>
    <row r="159" spans="1:31" ht="50" customHeight="1" x14ac:dyDescent="0.3">
      <c r="A159" s="124" t="s">
        <v>168</v>
      </c>
      <c r="B159" s="125"/>
      <c r="C159" s="144" t="s">
        <v>173</v>
      </c>
      <c r="D159" s="126"/>
      <c r="E159" s="145" t="s">
        <v>174</v>
      </c>
      <c r="F159" s="126"/>
      <c r="G159" s="126"/>
      <c r="H159" s="126"/>
      <c r="I159" s="126"/>
      <c r="J159" s="126"/>
      <c r="K159" s="126"/>
      <c r="L159" s="126"/>
      <c r="M159" s="127"/>
      <c r="N159" s="140"/>
      <c r="O159" s="125" t="s">
        <v>169</v>
      </c>
      <c r="P159" s="127"/>
      <c r="Q159" s="127"/>
      <c r="R159" s="127"/>
      <c r="S159" s="127"/>
      <c r="T159" s="145" t="s">
        <v>173</v>
      </c>
      <c r="U159" s="145"/>
      <c r="V159" s="126"/>
      <c r="W159" s="126"/>
      <c r="X159" s="145" t="s">
        <v>174</v>
      </c>
      <c r="Y159" s="127"/>
      <c r="Z159" s="127"/>
      <c r="AA159" s="127"/>
      <c r="AB159" s="127"/>
      <c r="AC159" s="127"/>
      <c r="AD159" s="127"/>
      <c r="AE159" s="127"/>
    </row>
    <row r="160" spans="1:31" ht="50" customHeight="1" x14ac:dyDescent="0.3">
      <c r="A160" s="129" t="s">
        <v>151</v>
      </c>
      <c r="B160" s="129"/>
      <c r="C160" s="133"/>
      <c r="D160" s="133"/>
      <c r="E160" s="131"/>
      <c r="F160" s="131"/>
      <c r="G160" s="131"/>
      <c r="H160" s="131"/>
      <c r="I160" s="131"/>
      <c r="J160" s="131"/>
      <c r="K160" s="131"/>
      <c r="L160" s="131"/>
      <c r="M160" s="128"/>
      <c r="N160" s="140"/>
      <c r="O160" s="129" t="s">
        <v>151</v>
      </c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  <c r="AA160" s="128"/>
      <c r="AB160" s="128"/>
      <c r="AC160" s="128"/>
      <c r="AD160" s="128"/>
      <c r="AE160" s="128"/>
    </row>
    <row r="161" spans="1:31" ht="50" customHeight="1" x14ac:dyDescent="0.3">
      <c r="A161" s="209" t="s">
        <v>150</v>
      </c>
      <c r="B161" s="209"/>
      <c r="C161" s="135"/>
      <c r="D161" s="132"/>
      <c r="E161" s="131"/>
      <c r="F161" s="131"/>
      <c r="G161" s="131"/>
      <c r="H161" s="131"/>
      <c r="I161" s="131"/>
      <c r="J161" s="131"/>
      <c r="K161" s="131"/>
      <c r="L161" s="131"/>
      <c r="M161" s="128"/>
      <c r="N161" s="140"/>
      <c r="O161" s="209" t="s">
        <v>150</v>
      </c>
      <c r="P161" s="209"/>
      <c r="Q161" s="209"/>
      <c r="R161" s="128"/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  <c r="AC161" s="128"/>
      <c r="AD161" s="128"/>
      <c r="AE161" s="128"/>
    </row>
    <row r="162" spans="1:31" ht="50" customHeight="1" x14ac:dyDescent="0.3">
      <c r="A162" s="129" t="s">
        <v>149</v>
      </c>
      <c r="B162" s="133"/>
      <c r="C162" s="133"/>
      <c r="D162" s="131"/>
      <c r="E162" s="134"/>
      <c r="F162" s="134"/>
      <c r="G162" s="131"/>
      <c r="H162" s="131"/>
      <c r="I162" s="131"/>
      <c r="J162" s="131"/>
      <c r="K162" s="131"/>
      <c r="L162" s="131"/>
      <c r="M162" s="128"/>
      <c r="N162" s="140"/>
      <c r="O162" s="133" t="s">
        <v>149</v>
      </c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  <c r="AA162" s="128"/>
      <c r="AB162" s="128"/>
      <c r="AC162" s="128"/>
      <c r="AD162" s="128"/>
      <c r="AE162" s="128"/>
    </row>
    <row r="163" spans="1:31" ht="30" customHeight="1" x14ac:dyDescent="0.3">
      <c r="A163" s="220" t="s">
        <v>175</v>
      </c>
      <c r="B163" s="221"/>
      <c r="C163" s="221"/>
      <c r="D163" s="221"/>
      <c r="E163" s="221"/>
      <c r="F163" s="221"/>
      <c r="G163" s="221"/>
      <c r="H163" s="221"/>
      <c r="I163" s="221"/>
      <c r="J163" s="221"/>
      <c r="K163" s="221"/>
      <c r="L163" s="221"/>
      <c r="M163" s="221"/>
      <c r="N163" s="221"/>
      <c r="O163" s="221"/>
      <c r="P163" s="221"/>
      <c r="Q163" s="221"/>
      <c r="R163" s="221"/>
      <c r="S163" s="221"/>
      <c r="T163" s="221"/>
      <c r="U163" s="221"/>
      <c r="V163" s="221"/>
      <c r="W163" s="221"/>
      <c r="X163" s="221"/>
      <c r="Y163" s="221"/>
      <c r="Z163" s="221"/>
      <c r="AA163" s="221"/>
      <c r="AB163" s="221"/>
      <c r="AC163" s="221"/>
      <c r="AD163" s="221"/>
      <c r="AE163" s="221"/>
    </row>
    <row r="164" spans="1:31" ht="30" customHeight="1" x14ac:dyDescent="0.3">
      <c r="A164" s="221"/>
      <c r="B164" s="221"/>
      <c r="C164" s="221"/>
      <c r="D164" s="221"/>
      <c r="E164" s="221"/>
      <c r="F164" s="221"/>
      <c r="G164" s="221"/>
      <c r="H164" s="221"/>
      <c r="I164" s="221"/>
      <c r="J164" s="221"/>
      <c r="K164" s="221"/>
      <c r="L164" s="221"/>
      <c r="M164" s="221"/>
      <c r="N164" s="221"/>
      <c r="O164" s="221"/>
      <c r="P164" s="221"/>
      <c r="Q164" s="221"/>
      <c r="R164" s="221"/>
      <c r="S164" s="221"/>
      <c r="T164" s="221"/>
      <c r="U164" s="221"/>
      <c r="V164" s="221"/>
      <c r="W164" s="221"/>
      <c r="X164" s="221"/>
      <c r="Y164" s="221"/>
      <c r="Z164" s="221"/>
      <c r="AA164" s="221"/>
      <c r="AB164" s="221"/>
      <c r="AC164" s="221"/>
      <c r="AD164" s="221"/>
      <c r="AE164" s="221"/>
    </row>
    <row r="165" spans="1:31" ht="30" customHeight="1" x14ac:dyDescent="0.3">
      <c r="A165" s="221"/>
      <c r="B165" s="221"/>
      <c r="C165" s="221"/>
      <c r="D165" s="221"/>
      <c r="E165" s="221"/>
      <c r="F165" s="221"/>
      <c r="G165" s="221"/>
      <c r="H165" s="221"/>
      <c r="I165" s="221"/>
      <c r="J165" s="221"/>
      <c r="K165" s="221"/>
      <c r="L165" s="221"/>
      <c r="M165" s="221"/>
      <c r="N165" s="221"/>
      <c r="O165" s="221"/>
      <c r="P165" s="221"/>
      <c r="Q165" s="221"/>
      <c r="R165" s="221"/>
      <c r="S165" s="221"/>
      <c r="T165" s="221"/>
      <c r="U165" s="221"/>
      <c r="V165" s="221"/>
      <c r="W165" s="221"/>
      <c r="X165" s="221"/>
      <c r="Y165" s="221"/>
      <c r="Z165" s="221"/>
      <c r="AA165" s="221"/>
      <c r="AB165" s="221"/>
      <c r="AC165" s="221"/>
      <c r="AD165" s="221"/>
      <c r="AE165" s="221"/>
    </row>
    <row r="166" spans="1:31" ht="30" customHeight="1" x14ac:dyDescent="0.3">
      <c r="A166" s="221"/>
      <c r="B166" s="221"/>
      <c r="C166" s="221"/>
      <c r="D166" s="221"/>
      <c r="E166" s="221"/>
      <c r="F166" s="221"/>
      <c r="G166" s="221"/>
      <c r="H166" s="221"/>
      <c r="I166" s="221"/>
      <c r="J166" s="221"/>
      <c r="K166" s="221"/>
      <c r="L166" s="221"/>
      <c r="M166" s="221"/>
      <c r="N166" s="221"/>
      <c r="O166" s="221"/>
      <c r="P166" s="221"/>
      <c r="Q166" s="221"/>
      <c r="R166" s="221"/>
      <c r="S166" s="221"/>
      <c r="T166" s="221"/>
      <c r="U166" s="221"/>
      <c r="V166" s="221"/>
      <c r="W166" s="221"/>
      <c r="X166" s="221"/>
      <c r="Y166" s="221"/>
      <c r="Z166" s="221"/>
      <c r="AA166" s="221"/>
      <c r="AB166" s="221"/>
      <c r="AC166" s="221"/>
      <c r="AD166" s="221"/>
      <c r="AE166" s="221"/>
    </row>
  </sheetData>
  <mergeCells count="95">
    <mergeCell ref="S4:T4"/>
    <mergeCell ref="Y4:Z4"/>
    <mergeCell ref="C51:Q52"/>
    <mergeCell ref="B3:C5"/>
    <mergeCell ref="B6:C6"/>
    <mergeCell ref="B7:C7"/>
    <mergeCell ref="B8:C8"/>
    <mergeCell ref="B9:C9"/>
    <mergeCell ref="B10:C10"/>
    <mergeCell ref="B11:C11"/>
    <mergeCell ref="B12:C12"/>
    <mergeCell ref="B17:C17"/>
    <mergeCell ref="B18:C18"/>
    <mergeCell ref="B13:C13"/>
    <mergeCell ref="B14:C14"/>
    <mergeCell ref="AC4:AD4"/>
    <mergeCell ref="A24:A28"/>
    <mergeCell ref="D41:E41"/>
    <mergeCell ref="F41:G41"/>
    <mergeCell ref="A29:F29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6:A22"/>
    <mergeCell ref="A2:AE2"/>
    <mergeCell ref="M4:N4"/>
    <mergeCell ref="O4:P4"/>
    <mergeCell ref="Q4:R4"/>
    <mergeCell ref="A3:A5"/>
    <mergeCell ref="G4:H4"/>
    <mergeCell ref="I4:J4"/>
    <mergeCell ref="K4:L4"/>
    <mergeCell ref="D3:D5"/>
    <mergeCell ref="E3:E5"/>
    <mergeCell ref="F3:F5"/>
    <mergeCell ref="G3:AE3"/>
    <mergeCell ref="U4:V4"/>
    <mergeCell ref="W4:X4"/>
    <mergeCell ref="AE4:AE5"/>
    <mergeCell ref="AA4:AB4"/>
    <mergeCell ref="A161:B161"/>
    <mergeCell ref="O161:Q161"/>
    <mergeCell ref="A163:AE166"/>
    <mergeCell ref="A149:B149"/>
    <mergeCell ref="A153:B153"/>
    <mergeCell ref="A157:B157"/>
    <mergeCell ref="O157:Q157"/>
    <mergeCell ref="O153:Q153"/>
    <mergeCell ref="O149:Q149"/>
    <mergeCell ref="D98:E98"/>
    <mergeCell ref="F98:G98"/>
    <mergeCell ref="H98:I98"/>
    <mergeCell ref="A111:C111"/>
    <mergeCell ref="A112:C112"/>
    <mergeCell ref="C98:C99"/>
    <mergeCell ref="A110:C110"/>
    <mergeCell ref="A100:B108"/>
    <mergeCell ref="J98:K98"/>
    <mergeCell ref="L98:M98"/>
    <mergeCell ref="N98:O98"/>
    <mergeCell ref="P98:Q98"/>
    <mergeCell ref="R98:S98"/>
    <mergeCell ref="A127:C12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16:C116"/>
    <mergeCell ref="A117:C117"/>
    <mergeCell ref="A113:C113"/>
    <mergeCell ref="A114:C114"/>
    <mergeCell ref="A115:C115"/>
    <mergeCell ref="AB98:AC98"/>
    <mergeCell ref="AD98:AE98"/>
    <mergeCell ref="T98:U98"/>
    <mergeCell ref="V98:W98"/>
    <mergeCell ref="X98:Y98"/>
    <mergeCell ref="Z98:AA98"/>
    <mergeCell ref="A137:AE138"/>
    <mergeCell ref="A141:B141"/>
    <mergeCell ref="O141:Q141"/>
    <mergeCell ref="A145:B145"/>
    <mergeCell ref="O145:R145"/>
  </mergeCells>
  <phoneticPr fontId="20" type="noConversion"/>
  <pageMargins left="0.44" right="0.2" top="0.33" bottom="0.31" header="0.26" footer="0.31496062992125984"/>
  <pageSetup paperSize="9" scale="3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S29"/>
  <sheetViews>
    <sheetView topLeftCell="D1" zoomScale="70" zoomScaleNormal="70" workbookViewId="0">
      <selection activeCell="T3" sqref="T3"/>
    </sheetView>
  </sheetViews>
  <sheetFormatPr defaultColWidth="25.4140625" defaultRowHeight="24.5" x14ac:dyDescent="0.85"/>
  <cols>
    <col min="1" max="1" width="41" style="6" customWidth="1"/>
    <col min="2" max="2" width="24.25" style="6" customWidth="1"/>
    <col min="3" max="15" width="10.58203125" style="6" customWidth="1"/>
    <col min="16" max="16" width="3.1640625" style="6" customWidth="1"/>
    <col min="17" max="17" width="13" style="6" customWidth="1"/>
    <col min="18" max="16384" width="25.4140625" style="6"/>
  </cols>
  <sheetData>
    <row r="1" spans="1:19" ht="29" x14ac:dyDescent="0.9">
      <c r="A1" s="5" t="s">
        <v>42</v>
      </c>
      <c r="B1" s="3" t="s">
        <v>43</v>
      </c>
      <c r="C1" s="3" t="s">
        <v>44</v>
      </c>
      <c r="D1" s="3" t="s">
        <v>45</v>
      </c>
      <c r="E1" s="3" t="s">
        <v>46</v>
      </c>
      <c r="F1" s="3" t="s">
        <v>47</v>
      </c>
      <c r="G1" s="3" t="s">
        <v>48</v>
      </c>
      <c r="H1" s="3" t="s">
        <v>49</v>
      </c>
      <c r="I1" s="3" t="s">
        <v>50</v>
      </c>
      <c r="J1" s="3" t="s">
        <v>51</v>
      </c>
      <c r="K1" s="3" t="s">
        <v>52</v>
      </c>
      <c r="L1" s="3" t="s">
        <v>53</v>
      </c>
      <c r="M1" s="3" t="s">
        <v>54</v>
      </c>
      <c r="N1" s="3" t="s">
        <v>55</v>
      </c>
      <c r="O1" s="2" t="s">
        <v>56</v>
      </c>
      <c r="Q1" s="22" t="s">
        <v>88</v>
      </c>
    </row>
    <row r="2" spans="1:19" ht="29" x14ac:dyDescent="0.9">
      <c r="B2" s="4" t="s">
        <v>76</v>
      </c>
      <c r="C2" s="19">
        <v>24</v>
      </c>
      <c r="D2" s="19">
        <v>23</v>
      </c>
      <c r="E2" s="19">
        <v>26</v>
      </c>
      <c r="F2" s="19">
        <v>21</v>
      </c>
      <c r="G2" s="19">
        <v>25</v>
      </c>
      <c r="H2" s="19">
        <v>25</v>
      </c>
      <c r="I2" s="19">
        <v>26</v>
      </c>
      <c r="J2" s="19">
        <v>26</v>
      </c>
      <c r="K2" s="19">
        <v>26</v>
      </c>
      <c r="L2" s="19">
        <v>24</v>
      </c>
      <c r="M2" s="19"/>
      <c r="N2" s="19"/>
      <c r="O2" s="1">
        <f>SUM(C2:N2)</f>
        <v>246</v>
      </c>
      <c r="Q2" s="21">
        <f>D23*E23*F23*H23*I23</f>
        <v>1.2E-2</v>
      </c>
      <c r="R2" s="6" t="s">
        <v>90</v>
      </c>
    </row>
    <row r="3" spans="1:19" x14ac:dyDescent="0.85">
      <c r="B3" s="4" t="s">
        <v>75</v>
      </c>
      <c r="C3" s="19">
        <v>16</v>
      </c>
      <c r="D3" s="19">
        <v>16</v>
      </c>
      <c r="E3" s="19">
        <v>16</v>
      </c>
      <c r="F3" s="19">
        <v>16</v>
      </c>
      <c r="G3" s="19">
        <v>16</v>
      </c>
      <c r="H3" s="19">
        <v>16</v>
      </c>
      <c r="I3" s="19">
        <v>16</v>
      </c>
      <c r="J3" s="19">
        <v>16</v>
      </c>
      <c r="K3" s="19">
        <v>16</v>
      </c>
      <c r="L3" s="19">
        <v>16</v>
      </c>
      <c r="M3" s="19"/>
      <c r="N3" s="19"/>
      <c r="O3" s="1">
        <f>SUM(C3:N3)</f>
        <v>160</v>
      </c>
      <c r="P3" s="7"/>
    </row>
    <row r="4" spans="1:19" x14ac:dyDescent="0.85">
      <c r="B4" s="30" t="s">
        <v>63</v>
      </c>
      <c r="C4" s="20">
        <f>C2*C3*$Q$2</f>
        <v>4.6080000000000005</v>
      </c>
      <c r="D4" s="20">
        <f t="shared" ref="D4:N4" si="0">D2*D3*$Q$2</f>
        <v>4.4160000000000004</v>
      </c>
      <c r="E4" s="20">
        <f t="shared" si="0"/>
        <v>4.992</v>
      </c>
      <c r="F4" s="20">
        <f t="shared" si="0"/>
        <v>4.032</v>
      </c>
      <c r="G4" s="20">
        <f t="shared" si="0"/>
        <v>4.8</v>
      </c>
      <c r="H4" s="20">
        <f t="shared" si="0"/>
        <v>4.8</v>
      </c>
      <c r="I4" s="20">
        <f t="shared" si="0"/>
        <v>4.992</v>
      </c>
      <c r="J4" s="20">
        <f t="shared" si="0"/>
        <v>4.992</v>
      </c>
      <c r="K4" s="20">
        <f t="shared" si="0"/>
        <v>4.992</v>
      </c>
      <c r="L4" s="20">
        <f t="shared" si="0"/>
        <v>4.6080000000000005</v>
      </c>
      <c r="M4" s="20">
        <f t="shared" si="0"/>
        <v>0</v>
      </c>
      <c r="N4" s="20">
        <f t="shared" si="0"/>
        <v>0</v>
      </c>
      <c r="O4" s="1">
        <f>SUM(C4:N4)</f>
        <v>47.231999999999999</v>
      </c>
    </row>
    <row r="5" spans="1:19" x14ac:dyDescent="0.85">
      <c r="B5" s="8" t="s">
        <v>77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7" spans="1:19" x14ac:dyDescent="0.85">
      <c r="R7" s="3" t="s">
        <v>54</v>
      </c>
      <c r="S7" s="3" t="s">
        <v>55</v>
      </c>
    </row>
    <row r="8" spans="1:19" x14ac:dyDescent="0.85">
      <c r="R8" s="19">
        <v>25</v>
      </c>
      <c r="S8" s="19">
        <v>22</v>
      </c>
    </row>
    <row r="9" spans="1:19" x14ac:dyDescent="0.85">
      <c r="A9" s="9" t="s">
        <v>65</v>
      </c>
      <c r="R9" s="19">
        <v>16</v>
      </c>
      <c r="S9" s="19">
        <v>16</v>
      </c>
    </row>
    <row r="10" spans="1:19" ht="98" x14ac:dyDescent="0.85">
      <c r="A10" s="10" t="s">
        <v>61</v>
      </c>
    </row>
    <row r="12" spans="1:19" ht="73.5" x14ac:dyDescent="0.85">
      <c r="A12" s="10" t="s">
        <v>62</v>
      </c>
    </row>
    <row r="14" spans="1:19" ht="54.75" customHeight="1" x14ac:dyDescent="0.85">
      <c r="A14" s="10" t="s">
        <v>89</v>
      </c>
    </row>
    <row r="22" spans="1:10" ht="73.5" x14ac:dyDescent="0.85">
      <c r="D22" s="11" t="s">
        <v>58</v>
      </c>
      <c r="E22" s="11" t="s">
        <v>59</v>
      </c>
      <c r="F22" s="11" t="s">
        <v>60</v>
      </c>
      <c r="G22" s="12" t="s">
        <v>64</v>
      </c>
      <c r="H22" s="12" t="s">
        <v>87</v>
      </c>
      <c r="I22" s="13">
        <v>1E-3</v>
      </c>
      <c r="J22" s="12" t="s">
        <v>86</v>
      </c>
    </row>
    <row r="23" spans="1:10" x14ac:dyDescent="0.85">
      <c r="A23" s="31" t="s">
        <v>63</v>
      </c>
      <c r="B23" s="14" t="s">
        <v>10</v>
      </c>
      <c r="C23" s="15">
        <f>D23*E23*F23*H23*I23*J23</f>
        <v>2.952</v>
      </c>
      <c r="D23" s="16">
        <v>1</v>
      </c>
      <c r="E23" s="16">
        <v>1</v>
      </c>
      <c r="F23" s="16">
        <v>0.3</v>
      </c>
      <c r="G23" s="17">
        <f>O3</f>
        <v>160</v>
      </c>
      <c r="H23" s="16">
        <v>40</v>
      </c>
      <c r="I23" s="16">
        <f>I22</f>
        <v>1E-3</v>
      </c>
      <c r="J23" s="16">
        <f>O2</f>
        <v>246</v>
      </c>
    </row>
    <row r="27" spans="1:10" ht="28.5" customHeight="1" x14ac:dyDescent="0.85"/>
    <row r="29" spans="1:10" ht="43.5" customHeight="1" x14ac:dyDescent="0.85">
      <c r="D29" s="18">
        <f>D23*E23*F23*G23*H23*J23</f>
        <v>472320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P18"/>
  <sheetViews>
    <sheetView zoomScale="85" zoomScaleNormal="85" workbookViewId="0">
      <selection activeCell="Q13" sqref="Q13"/>
    </sheetView>
  </sheetViews>
  <sheetFormatPr defaultColWidth="9" defaultRowHeight="24.5" x14ac:dyDescent="0.85"/>
  <cols>
    <col min="1" max="1" width="25" style="6" customWidth="1"/>
    <col min="2" max="2" width="10" style="6" customWidth="1"/>
    <col min="3" max="3" width="7.75" style="6" customWidth="1"/>
    <col min="4" max="14" width="6.58203125" style="6" customWidth="1"/>
    <col min="15" max="16384" width="9" style="6"/>
  </cols>
  <sheetData>
    <row r="1" spans="1:16" x14ac:dyDescent="0.85">
      <c r="A1" s="254" t="s">
        <v>91</v>
      </c>
      <c r="B1" s="255"/>
    </row>
    <row r="2" spans="1:16" x14ac:dyDescent="0.85">
      <c r="A2" s="255"/>
      <c r="B2" s="255"/>
      <c r="C2" s="16" t="s">
        <v>18</v>
      </c>
      <c r="D2" s="16" t="s">
        <v>19</v>
      </c>
      <c r="E2" s="16" t="s">
        <v>20</v>
      </c>
      <c r="F2" s="16" t="s">
        <v>21</v>
      </c>
      <c r="G2" s="16" t="s">
        <v>78</v>
      </c>
      <c r="H2" s="16" t="s">
        <v>79</v>
      </c>
      <c r="I2" s="16" t="s">
        <v>23</v>
      </c>
      <c r="J2" s="16" t="s">
        <v>24</v>
      </c>
      <c r="K2" s="16" t="s">
        <v>25</v>
      </c>
      <c r="L2" s="16" t="s">
        <v>26</v>
      </c>
      <c r="M2" s="16" t="s">
        <v>22</v>
      </c>
      <c r="N2" s="16" t="s">
        <v>27</v>
      </c>
      <c r="O2" s="16" t="s">
        <v>28</v>
      </c>
    </row>
    <row r="3" spans="1:16" x14ac:dyDescent="0.85">
      <c r="A3" s="6" t="s">
        <v>82</v>
      </c>
      <c r="C3" s="16">
        <v>100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6" x14ac:dyDescent="0.85">
      <c r="A4" s="6" t="s">
        <v>83</v>
      </c>
      <c r="C4" s="27">
        <f>C3*0.8</f>
        <v>80</v>
      </c>
      <c r="D4" s="27">
        <f t="shared" ref="D4:O4" si="0">D3*0.8</f>
        <v>0</v>
      </c>
      <c r="E4" s="27">
        <f t="shared" si="0"/>
        <v>0</v>
      </c>
      <c r="F4" s="27">
        <f t="shared" si="0"/>
        <v>0</v>
      </c>
      <c r="G4" s="27">
        <f t="shared" si="0"/>
        <v>0</v>
      </c>
      <c r="H4" s="27">
        <f t="shared" si="0"/>
        <v>0</v>
      </c>
      <c r="I4" s="27">
        <f t="shared" si="0"/>
        <v>0</v>
      </c>
      <c r="J4" s="27">
        <f t="shared" si="0"/>
        <v>0</v>
      </c>
      <c r="K4" s="27">
        <f t="shared" si="0"/>
        <v>0</v>
      </c>
      <c r="L4" s="27">
        <f t="shared" si="0"/>
        <v>0</v>
      </c>
      <c r="M4" s="27">
        <f t="shared" si="0"/>
        <v>0</v>
      </c>
      <c r="N4" s="27">
        <f t="shared" si="0"/>
        <v>0</v>
      </c>
      <c r="O4" s="27">
        <f t="shared" si="0"/>
        <v>0</v>
      </c>
    </row>
    <row r="5" spans="1:16" x14ac:dyDescent="0.85">
      <c r="A5" s="6" t="s">
        <v>66</v>
      </c>
    </row>
    <row r="7" spans="1:16" x14ac:dyDescent="0.85">
      <c r="A7" s="28" t="s">
        <v>105</v>
      </c>
      <c r="G7" s="6" t="s">
        <v>104</v>
      </c>
      <c r="H7" s="56">
        <v>0.05</v>
      </c>
      <c r="I7" s="6" t="s">
        <v>101</v>
      </c>
      <c r="L7" s="11"/>
    </row>
    <row r="8" spans="1:16" x14ac:dyDescent="0.85">
      <c r="A8" s="24" t="s">
        <v>80</v>
      </c>
    </row>
    <row r="9" spans="1:16" x14ac:dyDescent="0.85">
      <c r="A9" s="24" t="s">
        <v>98</v>
      </c>
    </row>
    <row r="10" spans="1:16" x14ac:dyDescent="0.85">
      <c r="A10" s="24" t="s">
        <v>81</v>
      </c>
    </row>
    <row r="11" spans="1:16" x14ac:dyDescent="0.85">
      <c r="A11" s="23" t="s">
        <v>92</v>
      </c>
      <c r="B11" s="25" t="s">
        <v>18</v>
      </c>
      <c r="C11" s="16" t="s">
        <v>19</v>
      </c>
      <c r="D11" s="16" t="s">
        <v>20</v>
      </c>
      <c r="E11" s="16" t="s">
        <v>21</v>
      </c>
      <c r="F11" s="16" t="s">
        <v>78</v>
      </c>
      <c r="G11" s="16" t="s">
        <v>79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22</v>
      </c>
      <c r="M11" s="16" t="s">
        <v>27</v>
      </c>
      <c r="N11" s="16" t="s">
        <v>28</v>
      </c>
    </row>
    <row r="12" spans="1:16" x14ac:dyDescent="0.85">
      <c r="A12" s="6" t="s">
        <v>67</v>
      </c>
      <c r="B12" s="27">
        <f t="shared" ref="B12:N12" si="1">C4</f>
        <v>80</v>
      </c>
      <c r="C12" s="27">
        <f t="shared" si="1"/>
        <v>0</v>
      </c>
      <c r="D12" s="27">
        <f t="shared" si="1"/>
        <v>0</v>
      </c>
      <c r="E12" s="27">
        <f t="shared" si="1"/>
        <v>0</v>
      </c>
      <c r="F12" s="27">
        <f t="shared" si="1"/>
        <v>0</v>
      </c>
      <c r="G12" s="27">
        <f t="shared" si="1"/>
        <v>0</v>
      </c>
      <c r="H12" s="27">
        <f t="shared" si="1"/>
        <v>0</v>
      </c>
      <c r="I12" s="27">
        <f t="shared" si="1"/>
        <v>0</v>
      </c>
      <c r="J12" s="27">
        <f t="shared" si="1"/>
        <v>0</v>
      </c>
      <c r="K12" s="27">
        <f t="shared" si="1"/>
        <v>0</v>
      </c>
      <c r="L12" s="27">
        <f t="shared" si="1"/>
        <v>0</v>
      </c>
      <c r="M12" s="27">
        <f t="shared" si="1"/>
        <v>0</v>
      </c>
      <c r="N12" s="27">
        <f t="shared" si="1"/>
        <v>0</v>
      </c>
    </row>
    <row r="13" spans="1:16" x14ac:dyDescent="0.85">
      <c r="A13" s="29" t="s">
        <v>68</v>
      </c>
      <c r="B13" s="26">
        <f t="shared" ref="B13:N13" si="2">$H$7*B12*0.12</f>
        <v>0.48</v>
      </c>
      <c r="C13" s="26">
        <f t="shared" si="2"/>
        <v>0</v>
      </c>
      <c r="D13" s="26">
        <f t="shared" si="2"/>
        <v>0</v>
      </c>
      <c r="E13" s="26">
        <f t="shared" si="2"/>
        <v>0</v>
      </c>
      <c r="F13" s="26">
        <f t="shared" si="2"/>
        <v>0</v>
      </c>
      <c r="G13" s="26">
        <f t="shared" si="2"/>
        <v>0</v>
      </c>
      <c r="H13" s="26">
        <f t="shared" si="2"/>
        <v>0</v>
      </c>
      <c r="I13" s="26">
        <f t="shared" si="2"/>
        <v>0</v>
      </c>
      <c r="J13" s="26">
        <f t="shared" si="2"/>
        <v>0</v>
      </c>
      <c r="K13" s="26">
        <f t="shared" si="2"/>
        <v>0</v>
      </c>
      <c r="L13" s="26">
        <f t="shared" si="2"/>
        <v>0</v>
      </c>
      <c r="M13" s="26">
        <f t="shared" si="2"/>
        <v>0</v>
      </c>
      <c r="N13" s="26">
        <f t="shared" si="2"/>
        <v>0</v>
      </c>
    </row>
    <row r="14" spans="1:16" x14ac:dyDescent="0.85">
      <c r="A14" s="6" t="s">
        <v>99</v>
      </c>
    </row>
    <row r="15" spans="1:16" ht="25.5" customHeight="1" x14ac:dyDescent="0.85">
      <c r="A15" s="256" t="s">
        <v>107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</row>
    <row r="16" spans="1:16" x14ac:dyDescent="0.85">
      <c r="A16" s="256" t="s">
        <v>108</v>
      </c>
      <c r="B16" s="256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P16" s="6" t="s">
        <v>103</v>
      </c>
    </row>
    <row r="17" spans="1:6" ht="29" x14ac:dyDescent="0.9">
      <c r="A17" s="59" t="s">
        <v>100</v>
      </c>
      <c r="B17" s="59"/>
      <c r="C17" s="59"/>
      <c r="D17" s="59"/>
      <c r="E17" s="59"/>
      <c r="F17" s="59"/>
    </row>
    <row r="18" spans="1:6" x14ac:dyDescent="0.85">
      <c r="A18" s="6" t="s">
        <v>110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D7063-D526-4D75-871F-10D438DCBB75}">
  <sheetPr>
    <tabColor rgb="FFFFFF00"/>
  </sheetPr>
  <dimension ref="A1:S29"/>
  <sheetViews>
    <sheetView zoomScale="55" zoomScaleNormal="55" workbookViewId="0">
      <selection activeCell="S15" sqref="S15"/>
    </sheetView>
  </sheetViews>
  <sheetFormatPr defaultColWidth="25.4140625" defaultRowHeight="24.5" x14ac:dyDescent="0.85"/>
  <cols>
    <col min="1" max="1" width="41" style="6" customWidth="1"/>
    <col min="2" max="2" width="24.25" style="6" customWidth="1"/>
    <col min="3" max="15" width="10.58203125" style="6" customWidth="1"/>
    <col min="16" max="16" width="3.1640625" style="6" customWidth="1"/>
    <col min="17" max="17" width="13" style="6" customWidth="1"/>
    <col min="18" max="16384" width="25.4140625" style="6"/>
  </cols>
  <sheetData>
    <row r="1" spans="1:19" ht="29" x14ac:dyDescent="0.9">
      <c r="A1" s="5" t="s">
        <v>42</v>
      </c>
      <c r="B1" s="3" t="s">
        <v>43</v>
      </c>
      <c r="C1" s="3" t="s">
        <v>44</v>
      </c>
      <c r="D1" s="3" t="s">
        <v>45</v>
      </c>
      <c r="E1" s="3" t="s">
        <v>46</v>
      </c>
      <c r="F1" s="3" t="s">
        <v>47</v>
      </c>
      <c r="G1" s="3" t="s">
        <v>48</v>
      </c>
      <c r="H1" s="3" t="s">
        <v>49</v>
      </c>
      <c r="I1" s="3" t="s">
        <v>50</v>
      </c>
      <c r="J1" s="3" t="s">
        <v>51</v>
      </c>
      <c r="K1" s="3" t="s">
        <v>52</v>
      </c>
      <c r="L1" s="3" t="s">
        <v>53</v>
      </c>
      <c r="M1" s="3" t="s">
        <v>54</v>
      </c>
      <c r="N1" s="3" t="s">
        <v>55</v>
      </c>
      <c r="O1" s="2" t="s">
        <v>56</v>
      </c>
      <c r="Q1" s="22" t="s">
        <v>88</v>
      </c>
    </row>
    <row r="2" spans="1:19" ht="29" x14ac:dyDescent="0.9">
      <c r="B2" s="4" t="s">
        <v>76</v>
      </c>
      <c r="C2" s="19">
        <v>25</v>
      </c>
      <c r="D2" s="19">
        <v>23</v>
      </c>
      <c r="E2" s="19">
        <v>26</v>
      </c>
      <c r="F2" s="19">
        <v>21</v>
      </c>
      <c r="G2" s="19">
        <v>25</v>
      </c>
      <c r="H2" s="19">
        <v>25</v>
      </c>
      <c r="I2" s="19">
        <v>26</v>
      </c>
      <c r="J2" s="19">
        <v>26</v>
      </c>
      <c r="K2" s="19">
        <v>25</v>
      </c>
      <c r="L2" s="19">
        <v>25</v>
      </c>
      <c r="M2" s="19"/>
      <c r="N2" s="173"/>
      <c r="O2" s="1">
        <f>SUM(C2:N2)</f>
        <v>247</v>
      </c>
      <c r="Q2" s="21">
        <f>D23*E23*F23*H23*I23</f>
        <v>1.2E-2</v>
      </c>
      <c r="R2" s="6" t="s">
        <v>90</v>
      </c>
    </row>
    <row r="3" spans="1:19" x14ac:dyDescent="0.85">
      <c r="B3" s="4" t="s">
        <v>75</v>
      </c>
      <c r="C3" s="19">
        <v>16</v>
      </c>
      <c r="D3" s="19">
        <v>16</v>
      </c>
      <c r="E3" s="19">
        <v>16</v>
      </c>
      <c r="F3" s="19">
        <v>16</v>
      </c>
      <c r="G3" s="19">
        <v>16</v>
      </c>
      <c r="H3" s="19">
        <v>16</v>
      </c>
      <c r="I3" s="19">
        <v>16</v>
      </c>
      <c r="J3" s="19">
        <v>16</v>
      </c>
      <c r="K3" s="19">
        <v>16</v>
      </c>
      <c r="L3" s="19">
        <v>16</v>
      </c>
      <c r="M3" s="19"/>
      <c r="N3" s="173"/>
      <c r="O3" s="1">
        <f>SUM(C3:N3)</f>
        <v>160</v>
      </c>
      <c r="P3" s="7"/>
    </row>
    <row r="4" spans="1:19" x14ac:dyDescent="0.85">
      <c r="B4" s="30" t="s">
        <v>63</v>
      </c>
      <c r="C4" s="174">
        <f>C2*C3*$Q$2</f>
        <v>4.8</v>
      </c>
      <c r="D4" s="174">
        <f t="shared" ref="D4:N4" si="0">D2*D3*$Q$2</f>
        <v>4.4160000000000004</v>
      </c>
      <c r="E4" s="174">
        <f t="shared" si="0"/>
        <v>4.992</v>
      </c>
      <c r="F4" s="174">
        <f t="shared" si="0"/>
        <v>4.032</v>
      </c>
      <c r="G4" s="174">
        <f t="shared" si="0"/>
        <v>4.8</v>
      </c>
      <c r="H4" s="174">
        <f t="shared" si="0"/>
        <v>4.8</v>
      </c>
      <c r="I4" s="174">
        <f t="shared" si="0"/>
        <v>4.992</v>
      </c>
      <c r="J4" s="174">
        <f t="shared" si="0"/>
        <v>4.992</v>
      </c>
      <c r="K4" s="174">
        <f t="shared" si="0"/>
        <v>4.8</v>
      </c>
      <c r="L4" s="174">
        <f t="shared" si="0"/>
        <v>4.8</v>
      </c>
      <c r="M4" s="174">
        <f t="shared" si="0"/>
        <v>0</v>
      </c>
      <c r="N4" s="174">
        <f t="shared" si="0"/>
        <v>0</v>
      </c>
      <c r="O4" s="1">
        <f>SUM(C4:N4)</f>
        <v>47.423999999999992</v>
      </c>
    </row>
    <row r="5" spans="1:19" x14ac:dyDescent="0.85">
      <c r="B5" s="8" t="s">
        <v>77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9" x14ac:dyDescent="0.85">
      <c r="R6" s="3" t="s">
        <v>54</v>
      </c>
      <c r="S6" s="3" t="s">
        <v>55</v>
      </c>
    </row>
    <row r="7" spans="1:19" x14ac:dyDescent="0.85">
      <c r="S7" s="19">
        <v>22</v>
      </c>
    </row>
    <row r="8" spans="1:19" x14ac:dyDescent="0.85">
      <c r="S8" s="19">
        <v>16</v>
      </c>
    </row>
    <row r="9" spans="1:19" x14ac:dyDescent="0.85">
      <c r="A9" s="9" t="s">
        <v>65</v>
      </c>
    </row>
    <row r="10" spans="1:19" ht="98" x14ac:dyDescent="0.85">
      <c r="A10" s="10" t="s">
        <v>61</v>
      </c>
    </row>
    <row r="12" spans="1:19" ht="73.5" x14ac:dyDescent="0.85">
      <c r="A12" s="10" t="s">
        <v>62</v>
      </c>
    </row>
    <row r="14" spans="1:19" ht="54.75" customHeight="1" x14ac:dyDescent="0.85">
      <c r="A14" s="10" t="s">
        <v>89</v>
      </c>
    </row>
    <row r="22" spans="1:10" ht="73.5" x14ac:dyDescent="0.85">
      <c r="D22" s="11" t="s">
        <v>58</v>
      </c>
      <c r="E22" s="11" t="s">
        <v>59</v>
      </c>
      <c r="F22" s="11" t="s">
        <v>60</v>
      </c>
      <c r="G22" s="12" t="s">
        <v>64</v>
      </c>
      <c r="H22" s="12" t="s">
        <v>87</v>
      </c>
      <c r="I22" s="13">
        <v>1E-3</v>
      </c>
      <c r="J22" s="12" t="s">
        <v>86</v>
      </c>
    </row>
    <row r="23" spans="1:10" x14ac:dyDescent="0.85">
      <c r="A23" s="31" t="s">
        <v>63</v>
      </c>
      <c r="B23" s="14" t="s">
        <v>10</v>
      </c>
      <c r="C23" s="15">
        <f>D23*E23*F23*H23*I23*J23</f>
        <v>2.964</v>
      </c>
      <c r="D23" s="16">
        <v>1</v>
      </c>
      <c r="E23" s="16">
        <v>1</v>
      </c>
      <c r="F23" s="16">
        <v>0.3</v>
      </c>
      <c r="G23" s="17">
        <f>O3</f>
        <v>160</v>
      </c>
      <c r="H23" s="16">
        <v>40</v>
      </c>
      <c r="I23" s="16">
        <f>I22</f>
        <v>1E-3</v>
      </c>
      <c r="J23" s="16">
        <f>O2</f>
        <v>247</v>
      </c>
    </row>
    <row r="27" spans="1:10" ht="28.5" customHeight="1" x14ac:dyDescent="0.85"/>
    <row r="29" spans="1:10" ht="43.5" customHeight="1" x14ac:dyDescent="0.85">
      <c r="D29" s="18">
        <f>D23*E23*F23*G23*H23*J23</f>
        <v>474240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C0ED-8459-4E02-A538-E5EDE11B5774}">
  <sheetPr>
    <tabColor rgb="FF00B0F0"/>
  </sheetPr>
  <dimension ref="A1:P18"/>
  <sheetViews>
    <sheetView topLeftCell="A7" zoomScale="115" zoomScaleNormal="115" workbookViewId="0">
      <selection activeCell="A15" sqref="A15:N15"/>
    </sheetView>
  </sheetViews>
  <sheetFormatPr defaultColWidth="9" defaultRowHeight="24.5" x14ac:dyDescent="0.85"/>
  <cols>
    <col min="1" max="1" width="25" style="6" customWidth="1"/>
    <col min="2" max="2" width="10" style="6" customWidth="1"/>
    <col min="3" max="3" width="7.75" style="6" customWidth="1"/>
    <col min="4" max="14" width="6.58203125" style="6" customWidth="1"/>
    <col min="15" max="16384" width="9" style="6"/>
  </cols>
  <sheetData>
    <row r="1" spans="1:16" x14ac:dyDescent="0.85">
      <c r="A1" s="254" t="s">
        <v>91</v>
      </c>
      <c r="B1" s="255"/>
    </row>
    <row r="2" spans="1:16" x14ac:dyDescent="0.85">
      <c r="A2" s="255"/>
      <c r="B2" s="255"/>
      <c r="C2" s="16" t="s">
        <v>18</v>
      </c>
      <c r="D2" s="16" t="s">
        <v>19</v>
      </c>
      <c r="E2" s="16" t="s">
        <v>20</v>
      </c>
      <c r="F2" s="16" t="s">
        <v>21</v>
      </c>
      <c r="G2" s="16" t="s">
        <v>78</v>
      </c>
      <c r="H2" s="16" t="s">
        <v>79</v>
      </c>
      <c r="I2" s="16" t="s">
        <v>23</v>
      </c>
      <c r="J2" s="16" t="s">
        <v>24</v>
      </c>
      <c r="K2" s="16" t="s">
        <v>25</v>
      </c>
      <c r="L2" s="16" t="s">
        <v>26</v>
      </c>
      <c r="M2" s="16" t="s">
        <v>22</v>
      </c>
      <c r="N2" s="16" t="s">
        <v>27</v>
      </c>
      <c r="O2" s="16" t="s">
        <v>28</v>
      </c>
    </row>
    <row r="3" spans="1:16" x14ac:dyDescent="0.85">
      <c r="A3" s="6" t="s">
        <v>82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6" x14ac:dyDescent="0.85">
      <c r="A4" s="6" t="s">
        <v>83</v>
      </c>
      <c r="C4" s="27">
        <f>C3*0.8</f>
        <v>0</v>
      </c>
      <c r="D4" s="27">
        <f t="shared" ref="D4:O4" si="0">D3*0.8</f>
        <v>0</v>
      </c>
      <c r="E4" s="27">
        <f t="shared" si="0"/>
        <v>0</v>
      </c>
      <c r="F4" s="27">
        <f t="shared" si="0"/>
        <v>0</v>
      </c>
      <c r="G4" s="27">
        <f t="shared" si="0"/>
        <v>0</v>
      </c>
      <c r="H4" s="27">
        <f t="shared" si="0"/>
        <v>0</v>
      </c>
      <c r="I4" s="27">
        <f t="shared" si="0"/>
        <v>0</v>
      </c>
      <c r="J4" s="27">
        <f t="shared" si="0"/>
        <v>0</v>
      </c>
      <c r="K4" s="27">
        <f t="shared" si="0"/>
        <v>0</v>
      </c>
      <c r="L4" s="27">
        <f t="shared" si="0"/>
        <v>0</v>
      </c>
      <c r="M4" s="27">
        <f t="shared" si="0"/>
        <v>0</v>
      </c>
      <c r="N4" s="27">
        <f t="shared" si="0"/>
        <v>0</v>
      </c>
      <c r="O4" s="27">
        <f t="shared" si="0"/>
        <v>0</v>
      </c>
    </row>
    <row r="5" spans="1:16" x14ac:dyDescent="0.85">
      <c r="A5" s="6" t="s">
        <v>66</v>
      </c>
    </row>
    <row r="7" spans="1:16" x14ac:dyDescent="0.85">
      <c r="A7" s="28" t="s">
        <v>105</v>
      </c>
      <c r="G7" s="6" t="s">
        <v>104</v>
      </c>
      <c r="H7" s="56">
        <v>0.05</v>
      </c>
      <c r="I7" s="6" t="s">
        <v>101</v>
      </c>
      <c r="L7" s="11"/>
    </row>
    <row r="8" spans="1:16" x14ac:dyDescent="0.85">
      <c r="A8" s="24" t="s">
        <v>80</v>
      </c>
    </row>
    <row r="9" spans="1:16" x14ac:dyDescent="0.85">
      <c r="A9" s="24" t="s">
        <v>98</v>
      </c>
    </row>
    <row r="10" spans="1:16" x14ac:dyDescent="0.85">
      <c r="A10" s="24" t="s">
        <v>81</v>
      </c>
    </row>
    <row r="11" spans="1:16" x14ac:dyDescent="0.85">
      <c r="A11" s="23" t="s">
        <v>92</v>
      </c>
      <c r="B11" s="25" t="s">
        <v>18</v>
      </c>
      <c r="C11" s="16" t="s">
        <v>19</v>
      </c>
      <c r="D11" s="16" t="s">
        <v>20</v>
      </c>
      <c r="E11" s="16" t="s">
        <v>21</v>
      </c>
      <c r="F11" s="16" t="s">
        <v>78</v>
      </c>
      <c r="G11" s="16" t="s">
        <v>79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22</v>
      </c>
      <c r="M11" s="16" t="s">
        <v>27</v>
      </c>
      <c r="N11" s="16" t="s">
        <v>28</v>
      </c>
    </row>
    <row r="12" spans="1:16" x14ac:dyDescent="0.85">
      <c r="A12" s="6" t="s">
        <v>67</v>
      </c>
      <c r="B12" s="27">
        <f t="shared" ref="B12:N12" si="1">C4</f>
        <v>0</v>
      </c>
      <c r="C12" s="27">
        <f t="shared" si="1"/>
        <v>0</v>
      </c>
      <c r="D12" s="27">
        <f t="shared" si="1"/>
        <v>0</v>
      </c>
      <c r="E12" s="27">
        <f t="shared" si="1"/>
        <v>0</v>
      </c>
      <c r="F12" s="27">
        <f t="shared" si="1"/>
        <v>0</v>
      </c>
      <c r="G12" s="27">
        <f t="shared" si="1"/>
        <v>0</v>
      </c>
      <c r="H12" s="27">
        <f t="shared" si="1"/>
        <v>0</v>
      </c>
      <c r="I12" s="27">
        <f t="shared" si="1"/>
        <v>0</v>
      </c>
      <c r="J12" s="27">
        <f t="shared" si="1"/>
        <v>0</v>
      </c>
      <c r="K12" s="27">
        <f t="shared" si="1"/>
        <v>0</v>
      </c>
      <c r="L12" s="27">
        <f t="shared" si="1"/>
        <v>0</v>
      </c>
      <c r="M12" s="27">
        <f t="shared" si="1"/>
        <v>0</v>
      </c>
      <c r="N12" s="27">
        <f t="shared" si="1"/>
        <v>0</v>
      </c>
    </row>
    <row r="13" spans="1:16" x14ac:dyDescent="0.85">
      <c r="A13" s="29" t="s">
        <v>68</v>
      </c>
      <c r="B13" s="26">
        <f t="shared" ref="B13:N13" si="2">$H$7*B12*0.12</f>
        <v>0</v>
      </c>
      <c r="C13" s="26">
        <f t="shared" si="2"/>
        <v>0</v>
      </c>
      <c r="D13" s="26">
        <f t="shared" si="2"/>
        <v>0</v>
      </c>
      <c r="E13" s="26">
        <f t="shared" si="2"/>
        <v>0</v>
      </c>
      <c r="F13" s="26">
        <f t="shared" si="2"/>
        <v>0</v>
      </c>
      <c r="G13" s="26">
        <f t="shared" si="2"/>
        <v>0</v>
      </c>
      <c r="H13" s="26">
        <f t="shared" si="2"/>
        <v>0</v>
      </c>
      <c r="I13" s="26">
        <f t="shared" si="2"/>
        <v>0</v>
      </c>
      <c r="J13" s="26">
        <f t="shared" si="2"/>
        <v>0</v>
      </c>
      <c r="K13" s="26">
        <f t="shared" si="2"/>
        <v>0</v>
      </c>
      <c r="L13" s="26">
        <f t="shared" si="2"/>
        <v>0</v>
      </c>
      <c r="M13" s="26">
        <f t="shared" si="2"/>
        <v>0</v>
      </c>
      <c r="N13" s="26">
        <f t="shared" si="2"/>
        <v>0</v>
      </c>
    </row>
    <row r="14" spans="1:16" x14ac:dyDescent="0.85">
      <c r="A14" s="6" t="s">
        <v>99</v>
      </c>
    </row>
    <row r="15" spans="1:16" ht="25.5" customHeight="1" x14ac:dyDescent="0.85">
      <c r="A15" s="256" t="s">
        <v>107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</row>
    <row r="16" spans="1:16" x14ac:dyDescent="0.85">
      <c r="A16" s="256" t="s">
        <v>108</v>
      </c>
      <c r="B16" s="256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P16" s="6" t="s">
        <v>103</v>
      </c>
    </row>
    <row r="17" spans="1:6" ht="29" x14ac:dyDescent="0.9">
      <c r="A17" s="59" t="s">
        <v>100</v>
      </c>
      <c r="B17" s="59"/>
      <c r="C17" s="59"/>
      <c r="D17" s="59"/>
      <c r="E17" s="59"/>
      <c r="F17" s="59"/>
    </row>
    <row r="18" spans="1:6" x14ac:dyDescent="0.85">
      <c r="A18" s="6" t="s">
        <v>110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2</vt:i4>
      </vt:variant>
    </vt:vector>
  </HeadingPairs>
  <TitlesOfParts>
    <vt:vector size="8" baseType="lpstr">
      <vt:lpstr>สรุปการคำนวณ ปี .......</vt:lpstr>
      <vt:lpstr>สรุปการคำนวณ ปี 2569</vt:lpstr>
      <vt:lpstr>CH4จาก Septic tank 2569</vt:lpstr>
      <vt:lpstr>CH4จากบ่อบำบัดไม่เติมอากาศ 2569</vt:lpstr>
      <vt:lpstr>CH4จาก Septic tank 25....</vt:lpstr>
      <vt:lpstr>CH4จากบ่อบำบัดไม่เติมอากาศ25...</vt:lpstr>
      <vt:lpstr>'สรุปการคำนวณ ปี .......'!Print_Area</vt:lpstr>
      <vt:lpstr>'สรุปการคำนวณ ปี 2569'!Print_Area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b.thitithorn@gmail.com</cp:lastModifiedBy>
  <cp:lastPrinted>2025-02-07T04:02:52Z</cp:lastPrinted>
  <dcterms:created xsi:type="dcterms:W3CDTF">2015-02-17T07:08:20Z</dcterms:created>
  <dcterms:modified xsi:type="dcterms:W3CDTF">2026-01-16T06:02:24Z</dcterms:modified>
</cp:coreProperties>
</file>